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artmquebec.sharepoint.com/sites/DirFinances/SR1000/1900_Approvisionnement/1910_Appel_offres/2024/1000729_Émulation de la carte OPUS sur mobile/2_Addenda/Addenda 04/FDS/"/>
    </mc:Choice>
  </mc:AlternateContent>
  <xr:revisionPtr revIDLastSave="22" documentId="13_ncr:1_{7CFF2DDE-73AB-4FA8-A51C-6AA4D8D8074F}" xr6:coauthVersionLast="47" xr6:coauthVersionMax="47" xr10:uidLastSave="{D6735C29-02CA-4676-88FA-E14CC9F67018}"/>
  <bookViews>
    <workbookView xWindow="-110" yWindow="-110" windowWidth="19420" windowHeight="10420" xr2:uid="{483D8EAF-CE31-44E8-B33F-F44BB9EF938C}"/>
  </bookViews>
  <sheets>
    <sheet name="Bordereau de prix" sheetId="2" r:id="rId1"/>
  </sheets>
  <definedNames>
    <definedName name="_xlnm.Print_Area" localSheetId="0">'Bordereau de prix'!$A$1:$J$88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2" l="1"/>
  <c r="G29" i="2"/>
  <c r="H29" i="2"/>
  <c r="I29" i="2"/>
  <c r="F30" i="2"/>
  <c r="G30" i="2"/>
  <c r="H30" i="2"/>
  <c r="I30" i="2"/>
  <c r="F31" i="2"/>
  <c r="G31" i="2"/>
  <c r="H31" i="2"/>
  <c r="I31" i="2"/>
  <c r="E30" i="2"/>
  <c r="F24" i="2"/>
  <c r="G24" i="2"/>
  <c r="H24" i="2"/>
  <c r="I24" i="2"/>
  <c r="F25" i="2"/>
  <c r="G25" i="2"/>
  <c r="H25" i="2"/>
  <c r="I25" i="2"/>
  <c r="F26" i="2"/>
  <c r="G26" i="2"/>
  <c r="H26" i="2"/>
  <c r="I26" i="2"/>
  <c r="E25" i="2"/>
  <c r="F34" i="2"/>
  <c r="G34" i="2"/>
  <c r="H34" i="2"/>
  <c r="I34" i="2"/>
  <c r="F35" i="2"/>
  <c r="G35" i="2"/>
  <c r="H35" i="2"/>
  <c r="I35" i="2"/>
  <c r="F36" i="2"/>
  <c r="G36" i="2"/>
  <c r="H36" i="2"/>
  <c r="I36" i="2"/>
  <c r="E36" i="2"/>
  <c r="E35" i="2"/>
  <c r="E34" i="2"/>
  <c r="F41" i="2"/>
  <c r="G41" i="2"/>
  <c r="H41" i="2"/>
  <c r="I41" i="2"/>
  <c r="E41" i="2"/>
  <c r="E40" i="2"/>
  <c r="G40" i="2"/>
  <c r="H40" i="2"/>
  <c r="I40" i="2"/>
  <c r="F40" i="2"/>
  <c r="F39" i="2"/>
  <c r="G39" i="2"/>
  <c r="H39" i="2"/>
  <c r="I39" i="2"/>
  <c r="E39" i="2"/>
  <c r="E31" i="2"/>
  <c r="E26" i="2"/>
  <c r="E24" i="2"/>
  <c r="E29" i="2"/>
  <c r="F60" i="2"/>
  <c r="G62" i="2"/>
  <c r="F62" i="2"/>
  <c r="E65" i="2"/>
  <c r="F65" i="2"/>
  <c r="G65" i="2"/>
  <c r="H65" i="2"/>
  <c r="I65" i="2"/>
  <c r="E42" i="2" l="1"/>
  <c r="H32" i="2"/>
  <c r="G32" i="2"/>
  <c r="H42" i="2"/>
  <c r="I42" i="2"/>
  <c r="G42" i="2"/>
  <c r="F42" i="2"/>
  <c r="I37" i="2"/>
  <c r="H37" i="2"/>
  <c r="G37" i="2"/>
  <c r="F37" i="2"/>
  <c r="E32" i="2"/>
  <c r="F32" i="2"/>
  <c r="I32" i="2"/>
  <c r="E27" i="2"/>
  <c r="I27" i="2"/>
  <c r="H27" i="2"/>
  <c r="G27" i="2"/>
  <c r="F27" i="2"/>
  <c r="E37" i="2"/>
  <c r="I62" i="2"/>
  <c r="I63" i="2" s="1"/>
  <c r="H62" i="2"/>
  <c r="H63" i="2" s="1"/>
  <c r="F63" i="2"/>
  <c r="G60" i="2"/>
  <c r="G61" i="2" s="1"/>
  <c r="F61" i="2"/>
  <c r="F58" i="2"/>
  <c r="F59" i="2" s="1"/>
  <c r="G58" i="2"/>
  <c r="G59" i="2" s="1"/>
  <c r="I60" i="2"/>
  <c r="I61" i="2" s="1"/>
  <c r="I58" i="2"/>
  <c r="I59" i="2" s="1"/>
  <c r="I56" i="2"/>
  <c r="I57" i="2" s="1"/>
  <c r="H60" i="2"/>
  <c r="H61" i="2" s="1"/>
  <c r="H58" i="2"/>
  <c r="H59" i="2" s="1"/>
  <c r="H56" i="2"/>
  <c r="H57" i="2" s="1"/>
  <c r="G56" i="2"/>
  <c r="G57" i="2" s="1"/>
  <c r="F56" i="2"/>
  <c r="F57" i="2" s="1"/>
  <c r="G67" i="2"/>
  <c r="G63" i="2"/>
  <c r="E67" i="2"/>
  <c r="E61" i="2"/>
  <c r="I72" i="2"/>
  <c r="H72" i="2"/>
  <c r="G72" i="2"/>
  <c r="F72" i="2"/>
  <c r="I69" i="2"/>
  <c r="H69" i="2"/>
  <c r="G69" i="2"/>
  <c r="F69" i="2"/>
  <c r="E69" i="2"/>
  <c r="I67" i="2"/>
  <c r="H67" i="2"/>
  <c r="F67" i="2"/>
  <c r="E63" i="2"/>
  <c r="I55" i="2"/>
  <c r="H55" i="2"/>
  <c r="G55" i="2"/>
  <c r="F55" i="2"/>
  <c r="E55" i="2"/>
  <c r="I45" i="2"/>
  <c r="H45" i="2"/>
  <c r="G45" i="2"/>
  <c r="F45" i="2"/>
  <c r="I15" i="2"/>
  <c r="H15" i="2"/>
  <c r="G15" i="2"/>
  <c r="F15" i="2"/>
  <c r="I13" i="2"/>
  <c r="H13" i="2"/>
  <c r="G13" i="2"/>
  <c r="F13" i="2"/>
  <c r="E13" i="2"/>
  <c r="E16" i="2" s="1"/>
  <c r="D13" i="2"/>
  <c r="D16" i="2" s="1"/>
  <c r="H43" i="2" l="1"/>
  <c r="G43" i="2"/>
  <c r="F43" i="2"/>
  <c r="I43" i="2"/>
  <c r="E43" i="2"/>
  <c r="H70" i="2"/>
  <c r="H73" i="2" s="1"/>
  <c r="E59" i="2"/>
  <c r="F16" i="2"/>
  <c r="H16" i="2"/>
  <c r="F70" i="2"/>
  <c r="F73" i="2" s="1"/>
  <c r="G70" i="2"/>
  <c r="G73" i="2" s="1"/>
  <c r="E57" i="2"/>
  <c r="G16" i="2"/>
  <c r="I16" i="2"/>
  <c r="I70" i="2"/>
  <c r="I73" i="2" s="1"/>
  <c r="E70" i="2" l="1"/>
  <c r="E73" i="2" s="1"/>
  <c r="H75" i="2" s="1"/>
  <c r="G17" i="2"/>
  <c r="I17" i="2"/>
  <c r="H18" i="2"/>
  <c r="I74" i="2"/>
  <c r="F46" i="2"/>
  <c r="E46" i="2"/>
  <c r="I46" i="2"/>
  <c r="H46" i="2"/>
  <c r="G46" i="2"/>
  <c r="G74" i="2" l="1"/>
  <c r="I47" i="2"/>
  <c r="H48" i="2"/>
  <c r="H78" i="2" s="1"/>
  <c r="G47" i="2"/>
</calcChain>
</file>

<file path=xl/sharedStrings.xml><?xml version="1.0" encoding="utf-8"?>
<sst xmlns="http://schemas.openxmlformats.org/spreadsheetml/2006/main" count="95" uniqueCount="63">
  <si>
    <t>Appel d'offres 1000729 - Mise en place de solutions d'émulation de cartes OPUS sur mobile</t>
  </si>
  <si>
    <t>Instructions :</t>
  </si>
  <si>
    <t>Le Soumissionnaire doit remplir seulement les cases en jaune. Toutes les autres cases ne doivent pas être modifiées. Si jamais des erreurs dans les calculs sont détectés, en informer rapidement le DONNEUR D'ORDRE.</t>
  </si>
  <si>
    <t>Volet A - Mise en place et droits d'utilisation du logiciel service</t>
  </si>
  <si>
    <t>Item</t>
  </si>
  <si>
    <t>Elément de prix</t>
  </si>
  <si>
    <t>Unité de prix</t>
  </si>
  <si>
    <r>
      <rPr>
        <b/>
        <sz val="11"/>
        <color rgb="FF000000"/>
        <rFont val="Calibri"/>
        <family val="2"/>
      </rPr>
      <t xml:space="preserve">Déploiement de la solution
</t>
    </r>
    <r>
      <rPr>
        <sz val="11"/>
        <color rgb="FF000000"/>
        <rFont val="Calibri"/>
        <family val="2"/>
      </rPr>
      <t xml:space="preserve">
</t>
    </r>
  </si>
  <si>
    <t>forfait une seule fois</t>
  </si>
  <si>
    <t xml:space="preserve">Droit d'utilisation logiciel-service
</t>
  </si>
  <si>
    <t>forfait annuel</t>
  </si>
  <si>
    <r>
      <rPr>
        <b/>
        <sz val="11"/>
        <color rgb="FF000000"/>
        <rFont val="Calibri"/>
        <family val="2"/>
        <scheme val="minor"/>
      </rPr>
      <t xml:space="preserve">Frais de Sortie
</t>
    </r>
    <r>
      <rPr>
        <sz val="11"/>
        <color rgb="FF000000"/>
        <rFont val="Calibri"/>
        <family val="2"/>
        <scheme val="minor"/>
      </rPr>
      <t>Application des clauses de réversibilité</t>
    </r>
  </si>
  <si>
    <t>Sous-total</t>
  </si>
  <si>
    <t>Indexation</t>
  </si>
  <si>
    <t>Total</t>
  </si>
  <si>
    <t>Total terme de base et années d'options</t>
  </si>
  <si>
    <t>Total Volet A (avant taxes)</t>
  </si>
  <si>
    <t>Volet B - Consommation du Logiciel-service</t>
  </si>
  <si>
    <r>
      <t xml:space="preserve">Estimation nb de transactions </t>
    </r>
    <r>
      <rPr>
        <i/>
        <vertAlign val="superscript"/>
        <sz val="10"/>
        <color theme="1"/>
        <rFont val="Calibri"/>
        <family val="2"/>
        <scheme val="minor"/>
      </rPr>
      <t>2)</t>
    </r>
  </si>
  <si>
    <t>coût par transaction (=&lt; 100 K transactions)</t>
  </si>
  <si>
    <t>coût par transaction (&lt; 10 M transactions)</t>
  </si>
  <si>
    <t>Total Volet B  (avant taxes)</t>
  </si>
  <si>
    <t>Volet C - Services spécialisés</t>
  </si>
  <si>
    <t xml:space="preserve">Soutien technique
</t>
  </si>
  <si>
    <r>
      <t>banque d'heures</t>
    </r>
    <r>
      <rPr>
        <i/>
        <vertAlign val="superscript"/>
        <sz val="10"/>
        <color theme="1"/>
        <rFont val="Calibri"/>
        <family val="2"/>
        <scheme val="minor"/>
      </rPr>
      <t xml:space="preserve"> 2)</t>
    </r>
  </si>
  <si>
    <t>coût soutien technique</t>
  </si>
  <si>
    <t xml:space="preserve">Services spécialisés du fournisseur </t>
  </si>
  <si>
    <r>
      <t xml:space="preserve">Nb heures / an </t>
    </r>
    <r>
      <rPr>
        <i/>
        <vertAlign val="superscript"/>
        <sz val="10"/>
        <color theme="1"/>
        <rFont val="Calibri"/>
        <family val="2"/>
        <scheme val="minor"/>
      </rPr>
      <t>2)</t>
    </r>
  </si>
  <si>
    <t>Gestionnaire de produit (PM)</t>
  </si>
  <si>
    <t>Responsable du train de livraison (RTE)</t>
  </si>
  <si>
    <t>Architecte système (SA)</t>
  </si>
  <si>
    <t>Analyste / configurateur / Spécialiste de solution</t>
  </si>
  <si>
    <t>Développeur</t>
  </si>
  <si>
    <t>Formateur</t>
  </si>
  <si>
    <t xml:space="preserve">Déplacement d'équipe pour PI Planning
</t>
  </si>
  <si>
    <r>
      <t xml:space="preserve">Nb déplacements </t>
    </r>
    <r>
      <rPr>
        <i/>
        <vertAlign val="superscript"/>
        <sz val="10"/>
        <color theme="1"/>
        <rFont val="Calibri"/>
        <family val="2"/>
        <scheme val="minor"/>
      </rPr>
      <t>2)</t>
    </r>
  </si>
  <si>
    <t>Coût forfaitaire par déplacement</t>
  </si>
  <si>
    <t>Total Volet C  (avant taxes)</t>
  </si>
  <si>
    <t>1) En référence à l’article 0.04.02 de la Régie, tous les prix soumis ou autres sommes d'argent prévues sont en devise canadienne.</t>
  </si>
  <si>
    <t>2) Les quantités estimées sont pour la durée du Contrat. Elles servent à comparer les Soumissionnaires sur la même base et ne représentent nullement un engagement de la part du Donneur d'ordre.</t>
  </si>
  <si>
    <t>___________________________________________________________________</t>
  </si>
  <si>
    <t>____________________________________________________________</t>
  </si>
  <si>
    <t>(En lettres moulées)</t>
  </si>
  <si>
    <t>(Date)</t>
  </si>
  <si>
    <t>SOUMISSIONNAIRE :</t>
  </si>
  <si>
    <r>
      <t>Grand total CND</t>
    </r>
    <r>
      <rPr>
        <b/>
        <vertAlign val="superscript"/>
        <sz val="14"/>
        <color theme="1"/>
        <rFont val="Calibri"/>
        <family val="2"/>
        <scheme val="minor"/>
      </rPr>
      <t>1)</t>
    </r>
    <r>
      <rPr>
        <b/>
        <sz val="14"/>
        <color theme="1"/>
        <rFont val="Calibri"/>
        <family val="2"/>
        <scheme val="minor"/>
      </rPr>
      <t xml:space="preserve"> (avant taxes)</t>
    </r>
  </si>
  <si>
    <t>Transactions de chargement Android</t>
  </si>
  <si>
    <t>Transactions de personnalisation Android (création de l'émulation)</t>
  </si>
  <si>
    <t>Transactions de chargement iOS</t>
  </si>
  <si>
    <t>Transactions de personnalisation iOS (création de l'émulation)</t>
  </si>
  <si>
    <t>coût par transaction  de 100 K à 200 K transactions</t>
  </si>
  <si>
    <t>coût par transaction &gt; 200 K transactions</t>
  </si>
  <si>
    <t>coût par transaction de 10 M à 20 M de transactions</t>
  </si>
  <si>
    <t>coût par transaction &gt; 20 M transactions</t>
  </si>
  <si>
    <t>Total Personnalisation Android</t>
  </si>
  <si>
    <t>Total Personnalisation iOS</t>
  </si>
  <si>
    <t>4A</t>
  </si>
  <si>
    <t>4B</t>
  </si>
  <si>
    <t>5A</t>
  </si>
  <si>
    <t>5B</t>
  </si>
  <si>
    <t>Total chargements Android</t>
  </si>
  <si>
    <t>Total chargements iOS</t>
  </si>
  <si>
    <r>
      <t xml:space="preserve">Bordereau de Prix - </t>
    </r>
    <r>
      <rPr>
        <b/>
        <sz val="16"/>
        <color rgb="FFFF0000"/>
        <rFont val="Calibri"/>
        <family val="2"/>
        <scheme val="minor"/>
      </rPr>
      <t>ADDENDA 04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</si>
</sst>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quot;_);\(#,##0.00\ &quot;$&quot;\)"/>
    <numFmt numFmtId="44" formatCode="_ * #,##0.00_)\ &quot;$&quot;_ ;_ * \(#,##0.00\)\ &quot;$&quot;_ ;_ * &quot;-&quot;??_)\ &quot;$&quot;_ ;_ @_ "/>
    <numFmt numFmtId="164" formatCode="_ * #,##0_)\ &quot;$&quot;_ ;_ * \(#,##0\)\ &quot;$&quot;_ ;_ * &quot;-&quot;??_)\ &quot;$&quot;_ ;_ @_ "/>
    <numFmt numFmtId="165" formatCode="0.0%"/>
    <numFmt numFmtId="166" formatCode="_ * #,##0.000_)\ &quot;$&quot;_ ;_ * \(#,##0.000\)\ &quot;$&quot;_ ;_ * &quot;-&quot;??_)\ &quot;$&quot;_ ;_ @_ "/>
    <numFmt numFmtId="167" formatCode="#,##0.00\ _$"/>
    <numFmt numFmtId="168" formatCode="#,##0.00\ &quot;$&quot;"/>
  </numFmts>
  <fonts count="3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u/>
      <sz val="12"/>
      <color theme="1"/>
      <name val="Calibri"/>
      <family val="2"/>
      <scheme val="minor"/>
    </font>
    <font>
      <sz val="12"/>
      <color theme="1"/>
      <name val="Calibri"/>
      <family val="2"/>
      <scheme val="minor"/>
    </font>
    <font>
      <b/>
      <u/>
      <sz val="14"/>
      <color theme="1"/>
      <name val="Calibri"/>
      <family val="2"/>
      <scheme val="minor"/>
    </font>
    <font>
      <b/>
      <sz val="11"/>
      <color rgb="FF000000"/>
      <name val="Calibri"/>
      <family val="2"/>
    </font>
    <font>
      <sz val="11"/>
      <color rgb="FF000000"/>
      <name val="Calibri"/>
      <family val="2"/>
    </font>
    <font>
      <b/>
      <sz val="11"/>
      <color rgb="FF000000"/>
      <name val="Calibri"/>
      <family val="2"/>
      <scheme val="minor"/>
    </font>
    <font>
      <sz val="11"/>
      <color rgb="FF000000"/>
      <name val="Calibri"/>
      <family val="2"/>
      <scheme val="minor"/>
    </font>
    <font>
      <i/>
      <sz val="10"/>
      <color theme="1"/>
      <name val="Calibri"/>
      <family val="2"/>
      <scheme val="minor"/>
    </font>
    <font>
      <i/>
      <vertAlign val="superscript"/>
      <sz val="10"/>
      <color theme="1"/>
      <name val="Calibri"/>
      <family val="2"/>
      <scheme val="minor"/>
    </font>
    <font>
      <i/>
      <sz val="11"/>
      <color theme="1"/>
      <name val="Calibri"/>
      <family val="2"/>
      <scheme val="minor"/>
    </font>
    <font>
      <b/>
      <sz val="14"/>
      <color theme="1"/>
      <name val="Calibri"/>
      <family val="2"/>
      <scheme val="minor"/>
    </font>
    <font>
      <b/>
      <sz val="12"/>
      <color theme="1"/>
      <name val="Calibri"/>
      <family val="2"/>
      <scheme val="minor"/>
    </font>
    <font>
      <b/>
      <sz val="14"/>
      <color rgb="FF000000"/>
      <name val="Times New Roman"/>
      <family val="1"/>
    </font>
    <font>
      <sz val="11"/>
      <color rgb="FF000000"/>
      <name val="Times New Roman"/>
      <family val="1"/>
    </font>
    <font>
      <i/>
      <sz val="13"/>
      <color rgb="FF000000"/>
      <name val="Times New Roman"/>
      <family val="1"/>
    </font>
    <font>
      <sz val="13"/>
      <color rgb="FF000000"/>
      <name val="Times New Roman"/>
      <family val="1"/>
    </font>
    <font>
      <b/>
      <sz val="16"/>
      <color rgb="FF000000"/>
      <name val="Calibri"/>
      <family val="2"/>
      <scheme val="minor"/>
    </font>
    <font>
      <sz val="11"/>
      <color rgb="FF000000"/>
      <name val="Calibri"/>
      <family val="2"/>
      <scheme val="minor"/>
    </font>
    <font>
      <sz val="14"/>
      <color theme="1"/>
      <name val="Calibri"/>
      <family val="2"/>
      <scheme val="minor"/>
    </font>
    <font>
      <b/>
      <vertAlign val="superscript"/>
      <sz val="14"/>
      <color theme="1"/>
      <name val="Calibri"/>
      <family val="2"/>
      <scheme val="minor"/>
    </font>
    <font>
      <sz val="16"/>
      <color theme="1"/>
      <name val="Calibri"/>
      <family val="2"/>
      <scheme val="minor"/>
    </font>
    <font>
      <sz val="11"/>
      <color rgb="FFFF0000"/>
      <name val="Calibri"/>
      <family val="2"/>
      <scheme val="minor"/>
    </font>
    <font>
      <i/>
      <sz val="11"/>
      <color rgb="FFFF0000"/>
      <name val="Calibri"/>
      <family val="2"/>
      <scheme val="minor"/>
    </font>
    <font>
      <b/>
      <sz val="11"/>
      <color rgb="FFFF0000"/>
      <name val="Calibri"/>
      <family val="2"/>
    </font>
    <font>
      <b/>
      <sz val="16"/>
      <color rgb="FFFF00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DDEBF7"/>
        <bgColor indexed="64"/>
      </patternFill>
    </fill>
    <fill>
      <patternFill patternType="solid">
        <fgColor theme="0" tint="-0.14999847407452621"/>
        <bgColor indexed="64"/>
      </patternFill>
    </fill>
    <fill>
      <patternFill patternType="solid">
        <fgColor theme="0"/>
        <bgColor indexed="64"/>
      </patternFill>
    </fill>
  </fills>
  <borders count="74">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indexed="64"/>
      </right>
      <top/>
      <bottom/>
      <diagonal/>
    </border>
    <border>
      <left style="thin">
        <color indexed="64"/>
      </left>
      <right style="thin">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rgb="FF000000"/>
      </left>
      <right style="thin">
        <color rgb="FF000000"/>
      </right>
      <top/>
      <bottom style="medium">
        <color rgb="FF000000"/>
      </bottom>
      <diagonal/>
    </border>
    <border>
      <left/>
      <right/>
      <top/>
      <bottom style="medium">
        <color rgb="FF000000"/>
      </bottom>
      <diagonal/>
    </border>
    <border>
      <left/>
      <right/>
      <top style="medium">
        <color rgb="FF000000"/>
      </top>
      <bottom style="medium">
        <color rgb="FF000000"/>
      </bottom>
      <diagonal/>
    </border>
    <border>
      <left style="medium">
        <color rgb="FF000000"/>
      </left>
      <right style="thin">
        <color indexed="64"/>
      </right>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thin">
        <color indexed="64"/>
      </right>
      <top style="medium">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indexed="64"/>
      </left>
      <right style="thin">
        <color rgb="FF000000"/>
      </right>
      <top style="medium">
        <color indexed="64"/>
      </top>
      <bottom style="medium">
        <color rgb="FF000000"/>
      </bottom>
      <diagonal/>
    </border>
    <border>
      <left style="thin">
        <color rgb="FF000000"/>
      </left>
      <right style="thin">
        <color rgb="FF000000"/>
      </right>
      <top style="medium">
        <color indexed="64"/>
      </top>
      <bottom style="medium">
        <color rgb="FF000000"/>
      </bottom>
      <diagonal/>
    </border>
    <border>
      <left style="thin">
        <color rgb="FF000000"/>
      </left>
      <right style="medium">
        <color indexed="64"/>
      </right>
      <top style="medium">
        <color indexed="64"/>
      </top>
      <bottom style="medium">
        <color rgb="FF000000"/>
      </bottom>
      <diagonal/>
    </border>
    <border>
      <left style="medium">
        <color indexed="64"/>
      </left>
      <right style="thin">
        <color rgb="FF000000"/>
      </right>
      <top/>
      <bottom style="medium">
        <color rgb="FF000000"/>
      </bottom>
      <diagonal/>
    </border>
    <border>
      <left/>
      <right style="medium">
        <color indexed="64"/>
      </right>
      <top/>
      <bottom style="medium">
        <color rgb="FF000000"/>
      </bottom>
      <diagonal/>
    </border>
    <border>
      <left style="medium">
        <color indexed="64"/>
      </left>
      <right style="thin">
        <color rgb="FF000000"/>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thin">
        <color rgb="FF000000"/>
      </left>
      <right/>
      <top style="medium">
        <color rgb="FF000000"/>
      </top>
      <bottom style="medium">
        <color rgb="FF000000"/>
      </bottom>
      <diagonal/>
    </border>
    <border>
      <left style="thin">
        <color indexed="64"/>
      </left>
      <right/>
      <top/>
      <bottom/>
      <diagonal/>
    </border>
    <border>
      <left style="thin">
        <color indexed="64"/>
      </left>
      <right/>
      <top style="medium">
        <color rgb="FF000000"/>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rgb="FF000000"/>
      </top>
      <bottom/>
      <diagonal/>
    </border>
    <border>
      <left style="thin">
        <color indexed="64"/>
      </left>
      <right style="medium">
        <color indexed="64"/>
      </right>
      <top style="medium">
        <color rgb="FF000000"/>
      </top>
      <bottom/>
      <diagonal/>
    </border>
    <border>
      <left style="medium">
        <color indexed="64"/>
      </left>
      <right style="thin">
        <color rgb="FF000000"/>
      </right>
      <top style="medium">
        <color rgb="FF000000"/>
      </top>
      <bottom style="medium">
        <color rgb="FF000000"/>
      </bottom>
      <diagonal/>
    </border>
    <border>
      <left style="thin">
        <color rgb="FF000000"/>
      </left>
      <right style="medium">
        <color indexed="64"/>
      </right>
      <top style="medium">
        <color rgb="FF000000"/>
      </top>
      <bottom style="medium">
        <color rgb="FF000000"/>
      </bottom>
      <diagonal/>
    </border>
    <border>
      <left style="thin">
        <color rgb="FF000000"/>
      </left>
      <right style="medium">
        <color indexed="64"/>
      </right>
      <top/>
      <bottom style="medium">
        <color rgb="FF000000"/>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indexed="64"/>
      </right>
      <top style="medium">
        <color rgb="FF000000"/>
      </top>
      <bottom style="thin">
        <color indexed="64"/>
      </bottom>
      <diagonal/>
    </border>
    <border>
      <left style="thin">
        <color indexed="64"/>
      </left>
      <right style="medium">
        <color indexed="64"/>
      </right>
      <top style="medium">
        <color rgb="FF000000"/>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bottom style="medium">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medium">
        <color indexed="64"/>
      </left>
      <right style="thin">
        <color indexed="64"/>
      </right>
      <top style="thin">
        <color indexed="64"/>
      </top>
      <bottom style="medium">
        <color rgb="FF000000"/>
      </bottom>
      <diagonal/>
    </border>
    <border>
      <left style="thin">
        <color indexed="64"/>
      </left>
      <right style="medium">
        <color indexed="64"/>
      </right>
      <top style="thin">
        <color indexed="64"/>
      </top>
      <bottom style="medium">
        <color rgb="FF00000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rgb="FF000000"/>
      </right>
      <top style="medium">
        <color rgb="FF000000"/>
      </top>
      <bottom style="thin">
        <color rgb="FF000000"/>
      </bottom>
      <diagonal/>
    </border>
    <border>
      <left style="thin">
        <color rgb="FF000000"/>
      </left>
      <right style="medium">
        <color indexed="64"/>
      </right>
      <top style="medium">
        <color rgb="FF000000"/>
      </top>
      <bottom style="thin">
        <color rgb="FF000000"/>
      </bottom>
      <diagonal/>
    </border>
    <border>
      <left style="medium">
        <color indexed="64"/>
      </left>
      <right style="thin">
        <color rgb="FF000000"/>
      </right>
      <top style="thin">
        <color rgb="FF000000"/>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right style="thin">
        <color indexed="64"/>
      </right>
      <top style="medium">
        <color rgb="FF000000"/>
      </top>
      <bottom style="medium">
        <color rgb="FF000000"/>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rgb="FF000000"/>
      </bottom>
      <diagonal/>
    </border>
    <border>
      <left style="medium">
        <color rgb="FF000000"/>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rgb="FF000000"/>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80">
    <xf numFmtId="0" fontId="0" fillId="0" borderId="0" xfId="0"/>
    <xf numFmtId="0" fontId="0" fillId="0" borderId="0" xfId="0" applyAlignment="1">
      <alignment wrapText="1"/>
    </xf>
    <xf numFmtId="0" fontId="0" fillId="0" borderId="0" xfId="0" applyAlignment="1">
      <alignment vertical="top"/>
    </xf>
    <xf numFmtId="0" fontId="0" fillId="0" borderId="0" xfId="0" applyAlignment="1">
      <alignment vertical="top" wrapText="1"/>
    </xf>
    <xf numFmtId="0" fontId="5"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left" vertical="center"/>
    </xf>
    <xf numFmtId="164" fontId="0" fillId="0" borderId="0" xfId="1" applyNumberFormat="1" applyFont="1" applyAlignment="1">
      <alignment horizontal="left" vertical="center"/>
    </xf>
    <xf numFmtId="0" fontId="6" fillId="0" borderId="0" xfId="0" applyFont="1" applyAlignment="1">
      <alignment horizontal="left" vertical="center"/>
    </xf>
    <xf numFmtId="0" fontId="2" fillId="3" borderId="1" xfId="0" applyFont="1" applyFill="1" applyBorder="1"/>
    <xf numFmtId="0" fontId="8" fillId="5" borderId="3" xfId="0" applyFont="1" applyFill="1" applyBorder="1" applyAlignment="1">
      <alignment horizontal="center" vertical="center" wrapText="1"/>
    </xf>
    <xf numFmtId="0" fontId="0" fillId="5" borderId="4" xfId="0" applyFill="1" applyBorder="1" applyAlignment="1">
      <alignment vertical="top"/>
    </xf>
    <xf numFmtId="164" fontId="0" fillId="5" borderId="4" xfId="1" applyNumberFormat="1" applyFont="1" applyFill="1" applyBorder="1" applyAlignment="1">
      <alignment vertical="top"/>
    </xf>
    <xf numFmtId="0" fontId="10" fillId="5" borderId="5" xfId="0" applyFont="1" applyFill="1" applyBorder="1" applyAlignment="1">
      <alignment horizontal="center" vertical="center" wrapText="1"/>
    </xf>
    <xf numFmtId="164" fontId="0" fillId="5" borderId="6" xfId="1" applyNumberFormat="1" applyFont="1" applyFill="1" applyBorder="1" applyAlignment="1">
      <alignment vertical="top"/>
    </xf>
    <xf numFmtId="164" fontId="0" fillId="0" borderId="0" xfId="0" applyNumberFormat="1" applyAlignment="1">
      <alignment vertical="center"/>
    </xf>
    <xf numFmtId="9" fontId="0" fillId="0" borderId="0" xfId="0" applyNumberFormat="1" applyAlignment="1">
      <alignment vertical="center"/>
    </xf>
    <xf numFmtId="0" fontId="3" fillId="5" borderId="1" xfId="0" applyFont="1" applyFill="1" applyBorder="1" applyAlignment="1">
      <alignment horizontal="center" vertical="center" wrapText="1"/>
    </xf>
    <xf numFmtId="0" fontId="0" fillId="5" borderId="2" xfId="0" applyFill="1" applyBorder="1"/>
    <xf numFmtId="164" fontId="0" fillId="5" borderId="2" xfId="1" applyNumberFormat="1" applyFont="1" applyFill="1" applyBorder="1" applyAlignment="1">
      <alignment vertical="top"/>
    </xf>
    <xf numFmtId="0" fontId="0" fillId="5" borderId="2" xfId="0" applyFill="1" applyBorder="1" applyAlignment="1">
      <alignment horizontal="left" vertical="top"/>
    </xf>
    <xf numFmtId="164" fontId="0" fillId="0" borderId="0" xfId="1" applyNumberFormat="1" applyFont="1" applyAlignment="1">
      <alignment vertical="top"/>
    </xf>
    <xf numFmtId="0" fontId="10" fillId="0" borderId="0" xfId="0" applyFont="1" applyAlignment="1">
      <alignment horizontal="center" vertical="center" wrapText="1"/>
    </xf>
    <xf numFmtId="164" fontId="0" fillId="0" borderId="0" xfId="1" applyNumberFormat="1" applyFont="1" applyFill="1" applyBorder="1" applyAlignment="1">
      <alignment vertical="top"/>
    </xf>
    <xf numFmtId="0" fontId="0" fillId="5" borderId="7" xfId="0" applyFill="1" applyBorder="1"/>
    <xf numFmtId="9" fontId="0" fillId="0" borderId="0" xfId="0" applyNumberFormat="1"/>
    <xf numFmtId="164" fontId="0" fillId="7" borderId="12" xfId="1" applyNumberFormat="1" applyFont="1" applyFill="1" applyBorder="1" applyAlignment="1">
      <alignment vertical="top"/>
    </xf>
    <xf numFmtId="3" fontId="14" fillId="7" borderId="12" xfId="1" applyNumberFormat="1" applyFont="1" applyFill="1" applyBorder="1" applyAlignment="1">
      <alignment vertical="top"/>
    </xf>
    <xf numFmtId="164" fontId="0" fillId="7" borderId="13" xfId="1" applyNumberFormat="1" applyFont="1" applyFill="1" applyBorder="1" applyAlignment="1">
      <alignment vertical="top"/>
    </xf>
    <xf numFmtId="3" fontId="14" fillId="7" borderId="13" xfId="1" applyNumberFormat="1" applyFont="1" applyFill="1" applyBorder="1" applyAlignment="1">
      <alignment vertical="top"/>
    </xf>
    <xf numFmtId="0" fontId="8" fillId="0" borderId="0" xfId="0" applyFont="1" applyAlignment="1">
      <alignment horizontal="center" vertical="center" wrapText="1"/>
    </xf>
    <xf numFmtId="0" fontId="8" fillId="0" borderId="0" xfId="0" applyFont="1" applyAlignment="1">
      <alignment horizontal="left" vertical="top" wrapText="1"/>
    </xf>
    <xf numFmtId="166" fontId="0" fillId="0" borderId="0" xfId="1" applyNumberFormat="1" applyFont="1" applyFill="1" applyBorder="1" applyAlignment="1">
      <alignment vertical="top"/>
    </xf>
    <xf numFmtId="44" fontId="0" fillId="2" borderId="13" xfId="1" applyFont="1" applyFill="1" applyBorder="1" applyAlignment="1">
      <alignment vertical="top"/>
    </xf>
    <xf numFmtId="164" fontId="0" fillId="5" borderId="13" xfId="1" applyNumberFormat="1" applyFont="1" applyFill="1" applyBorder="1" applyAlignment="1">
      <alignment vertical="top"/>
    </xf>
    <xf numFmtId="164" fontId="0" fillId="5" borderId="14" xfId="1" applyNumberFormat="1" applyFont="1" applyFill="1" applyBorder="1" applyAlignment="1">
      <alignment vertical="top"/>
    </xf>
    <xf numFmtId="164" fontId="0" fillId="7" borderId="17" xfId="1" applyNumberFormat="1" applyFont="1" applyFill="1" applyBorder="1" applyAlignment="1">
      <alignment vertical="top"/>
    </xf>
    <xf numFmtId="3" fontId="14" fillId="7" borderId="17" xfId="1" applyNumberFormat="1" applyFont="1" applyFill="1" applyBorder="1" applyAlignment="1">
      <alignment vertical="top"/>
    </xf>
    <xf numFmtId="164" fontId="0" fillId="5" borderId="19" xfId="1" applyNumberFormat="1" applyFont="1" applyFill="1" applyBorder="1" applyAlignment="1">
      <alignment vertical="top"/>
    </xf>
    <xf numFmtId="164" fontId="0" fillId="0" borderId="0" xfId="0" applyNumberFormat="1"/>
    <xf numFmtId="0" fontId="16" fillId="0" borderId="0" xfId="0" applyFont="1" applyAlignment="1">
      <alignment vertical="top" wrapText="1"/>
    </xf>
    <xf numFmtId="164" fontId="16" fillId="0" borderId="0" xfId="0" applyNumberFormat="1" applyFont="1" applyAlignment="1">
      <alignment vertical="top"/>
    </xf>
    <xf numFmtId="0" fontId="17" fillId="0" borderId="0" xfId="0" applyFont="1"/>
    <xf numFmtId="0" fontId="18" fillId="0" borderId="0" xfId="0" applyFont="1"/>
    <xf numFmtId="0" fontId="19" fillId="0" borderId="0" xfId="0" applyFont="1" applyAlignment="1">
      <alignment horizontal="center" vertical="center"/>
    </xf>
    <xf numFmtId="164" fontId="0" fillId="0" borderId="0" xfId="1" applyNumberFormat="1" applyFont="1"/>
    <xf numFmtId="164" fontId="0" fillId="0" borderId="0" xfId="1" applyNumberFormat="1" applyFont="1" applyFill="1"/>
    <xf numFmtId="0" fontId="3" fillId="0" borderId="0" xfId="0" applyFont="1" applyAlignment="1">
      <alignment horizontal="left" vertical="top" wrapText="1"/>
    </xf>
    <xf numFmtId="0" fontId="0" fillId="5" borderId="20" xfId="0" applyFill="1" applyBorder="1" applyAlignment="1">
      <alignment vertical="top"/>
    </xf>
    <xf numFmtId="0" fontId="0" fillId="5" borderId="23" xfId="0" applyFill="1" applyBorder="1" applyAlignment="1">
      <alignment vertical="top"/>
    </xf>
    <xf numFmtId="0" fontId="3" fillId="5" borderId="25" xfId="0" applyFont="1" applyFill="1" applyBorder="1" applyAlignment="1">
      <alignment vertical="top"/>
    </xf>
    <xf numFmtId="0" fontId="2" fillId="3" borderId="28" xfId="0" applyFont="1" applyFill="1" applyBorder="1"/>
    <xf numFmtId="0" fontId="9" fillId="5" borderId="29" xfId="0" applyFont="1" applyFill="1" applyBorder="1" applyAlignment="1">
      <alignment vertical="top" wrapText="1"/>
    </xf>
    <xf numFmtId="0" fontId="2" fillId="3" borderId="20" xfId="0" applyFont="1" applyFill="1" applyBorder="1"/>
    <xf numFmtId="0" fontId="2" fillId="3" borderId="21" xfId="0" applyFont="1" applyFill="1" applyBorder="1"/>
    <xf numFmtId="0" fontId="2" fillId="4" borderId="21" xfId="0" applyFont="1" applyFill="1" applyBorder="1"/>
    <xf numFmtId="0" fontId="2" fillId="4" borderId="22" xfId="0" applyFont="1" applyFill="1" applyBorder="1"/>
    <xf numFmtId="0" fontId="0" fillId="5" borderId="31" xfId="0" applyFill="1" applyBorder="1" applyAlignment="1">
      <alignment vertical="top"/>
    </xf>
    <xf numFmtId="0" fontId="0" fillId="5" borderId="32" xfId="0" applyFill="1" applyBorder="1" applyAlignment="1">
      <alignment vertical="top"/>
    </xf>
    <xf numFmtId="0" fontId="0" fillId="5" borderId="33" xfId="0" applyFill="1" applyBorder="1" applyAlignment="1">
      <alignment vertical="top"/>
    </xf>
    <xf numFmtId="0" fontId="0" fillId="5" borderId="35" xfId="0" applyFill="1" applyBorder="1" applyAlignment="1">
      <alignment vertical="top"/>
    </xf>
    <xf numFmtId="0" fontId="0" fillId="5" borderId="36" xfId="0" applyFill="1" applyBorder="1" applyAlignment="1">
      <alignment vertical="top"/>
    </xf>
    <xf numFmtId="0" fontId="0" fillId="5" borderId="38" xfId="0" applyFill="1" applyBorder="1" applyAlignment="1">
      <alignment vertical="top"/>
    </xf>
    <xf numFmtId="0" fontId="0" fillId="5" borderId="39" xfId="0" applyFill="1" applyBorder="1"/>
    <xf numFmtId="0" fontId="12" fillId="7" borderId="41" xfId="0" applyFont="1" applyFill="1" applyBorder="1" applyAlignment="1">
      <alignment vertical="top"/>
    </xf>
    <xf numFmtId="3" fontId="14" fillId="7" borderId="42" xfId="1" applyNumberFormat="1" applyFont="1" applyFill="1" applyBorder="1" applyAlignment="1">
      <alignment vertical="top"/>
    </xf>
    <xf numFmtId="0" fontId="0" fillId="5" borderId="43" xfId="0" applyFill="1" applyBorder="1" applyAlignment="1">
      <alignment vertical="top" wrapText="1"/>
    </xf>
    <xf numFmtId="3" fontId="14" fillId="7" borderId="44" xfId="1" applyNumberFormat="1" applyFont="1" applyFill="1" applyBorder="1" applyAlignment="1">
      <alignment vertical="top"/>
    </xf>
    <xf numFmtId="0" fontId="0" fillId="0" borderId="45" xfId="0" applyBorder="1" applyAlignment="1">
      <alignment vertical="top"/>
    </xf>
    <xf numFmtId="9" fontId="0" fillId="0" borderId="46" xfId="0" applyNumberFormat="1" applyBorder="1"/>
    <xf numFmtId="0" fontId="0" fillId="5" borderId="50" xfId="0" applyFill="1" applyBorder="1" applyAlignment="1">
      <alignment vertical="top" wrapText="1"/>
    </xf>
    <xf numFmtId="164" fontId="0" fillId="5" borderId="44" xfId="1" applyNumberFormat="1" applyFont="1" applyFill="1" applyBorder="1" applyAlignment="1">
      <alignment vertical="top"/>
    </xf>
    <xf numFmtId="0" fontId="0" fillId="5" borderId="52" xfId="0" applyFill="1" applyBorder="1" applyAlignment="1">
      <alignment vertical="top" wrapText="1"/>
    </xf>
    <xf numFmtId="0" fontId="12" fillId="7" borderId="54" xfId="0" applyFont="1" applyFill="1" applyBorder="1" applyAlignment="1">
      <alignment vertical="top"/>
    </xf>
    <xf numFmtId="3" fontId="14" fillId="7" borderId="55" xfId="1" applyNumberFormat="1" applyFont="1" applyFill="1" applyBorder="1" applyAlignment="1">
      <alignment vertical="top"/>
    </xf>
    <xf numFmtId="0" fontId="0" fillId="5" borderId="56" xfId="0" applyFill="1" applyBorder="1" applyAlignment="1">
      <alignment vertical="top" wrapText="1"/>
    </xf>
    <xf numFmtId="164" fontId="0" fillId="5" borderId="57" xfId="1" applyNumberFormat="1" applyFont="1" applyFill="1" applyBorder="1" applyAlignment="1">
      <alignment vertical="top"/>
    </xf>
    <xf numFmtId="0" fontId="15" fillId="5" borderId="58" xfId="0" applyFont="1" applyFill="1" applyBorder="1" applyAlignment="1">
      <alignment horizontal="left" vertical="center" wrapText="1"/>
    </xf>
    <xf numFmtId="0" fontId="0" fillId="5" borderId="59" xfId="0" applyFill="1" applyBorder="1" applyAlignment="1">
      <alignment wrapText="1"/>
    </xf>
    <xf numFmtId="0" fontId="0" fillId="5" borderId="59" xfId="0" applyFill="1" applyBorder="1"/>
    <xf numFmtId="164" fontId="0" fillId="5" borderId="59" xfId="1" applyNumberFormat="1" applyFont="1" applyFill="1" applyBorder="1" applyAlignment="1">
      <alignment vertical="top"/>
    </xf>
    <xf numFmtId="16" fontId="0" fillId="0" borderId="0" xfId="0" applyNumberFormat="1" applyAlignment="1">
      <alignment horizontal="left" vertical="center"/>
    </xf>
    <xf numFmtId="0" fontId="10" fillId="5" borderId="30" xfId="0" applyFont="1" applyFill="1" applyBorder="1" applyAlignment="1">
      <alignment vertical="top" wrapText="1"/>
    </xf>
    <xf numFmtId="0" fontId="11" fillId="0" borderId="0" xfId="0" applyFont="1" applyAlignment="1">
      <alignment vertical="top" wrapText="1"/>
    </xf>
    <xf numFmtId="0" fontId="9" fillId="0" borderId="0" xfId="0" applyFont="1"/>
    <xf numFmtId="0" fontId="22" fillId="5" borderId="28" xfId="0" applyFont="1" applyFill="1" applyBorder="1" applyAlignment="1">
      <alignment vertical="top" wrapText="1"/>
    </xf>
    <xf numFmtId="7" fontId="0" fillId="6" borderId="7" xfId="1" applyNumberFormat="1" applyFont="1" applyFill="1" applyBorder="1" applyAlignment="1">
      <alignment vertical="top"/>
    </xf>
    <xf numFmtId="167" fontId="0" fillId="5" borderId="7" xfId="0" applyNumberFormat="1" applyFill="1" applyBorder="1"/>
    <xf numFmtId="167" fontId="0" fillId="6" borderId="2" xfId="1" applyNumberFormat="1" applyFont="1" applyFill="1" applyBorder="1" applyAlignment="1">
      <alignment vertical="top"/>
    </xf>
    <xf numFmtId="167" fontId="0" fillId="5" borderId="28" xfId="1" applyNumberFormat="1" applyFont="1" applyFill="1" applyBorder="1" applyAlignment="1">
      <alignment vertical="top"/>
    </xf>
    <xf numFmtId="167" fontId="0" fillId="5" borderId="26" xfId="1" applyNumberFormat="1" applyFont="1" applyFill="1" applyBorder="1" applyAlignment="1">
      <alignment vertical="top"/>
    </xf>
    <xf numFmtId="7" fontId="0" fillId="6" borderId="2" xfId="1" applyNumberFormat="1" applyFont="1" applyFill="1" applyBorder="1" applyAlignment="1">
      <alignment vertical="top"/>
    </xf>
    <xf numFmtId="7" fontId="0" fillId="5" borderId="28" xfId="1" applyNumberFormat="1" applyFont="1" applyFill="1" applyBorder="1" applyAlignment="1">
      <alignment vertical="top"/>
    </xf>
    <xf numFmtId="7" fontId="0" fillId="5" borderId="26" xfId="1" applyNumberFormat="1" applyFont="1" applyFill="1" applyBorder="1" applyAlignment="1">
      <alignment vertical="top"/>
    </xf>
    <xf numFmtId="3" fontId="14" fillId="7" borderId="62" xfId="1" applyNumberFormat="1" applyFont="1" applyFill="1" applyBorder="1" applyAlignment="1">
      <alignment vertical="top"/>
    </xf>
    <xf numFmtId="3" fontId="14" fillId="7" borderId="63" xfId="1" applyNumberFormat="1" applyFont="1" applyFill="1" applyBorder="1" applyAlignment="1">
      <alignment vertical="top"/>
    </xf>
    <xf numFmtId="44" fontId="0" fillId="2" borderId="4" xfId="1" applyFont="1" applyFill="1" applyBorder="1" applyAlignment="1" applyProtection="1">
      <alignment vertical="top"/>
      <protection locked="0"/>
    </xf>
    <xf numFmtId="44" fontId="0" fillId="2" borderId="2" xfId="1" applyFont="1" applyFill="1" applyBorder="1" applyAlignment="1" applyProtection="1">
      <alignment vertical="top"/>
      <protection locked="0"/>
    </xf>
    <xf numFmtId="44" fontId="0" fillId="2" borderId="6" xfId="1" applyFont="1" applyFill="1" applyBorder="1" applyAlignment="1" applyProtection="1">
      <alignment vertical="top"/>
      <protection locked="0"/>
    </xf>
    <xf numFmtId="44" fontId="0" fillId="2" borderId="34" xfId="1" applyFont="1" applyFill="1" applyBorder="1" applyAlignment="1" applyProtection="1">
      <alignment vertical="top"/>
      <protection locked="0"/>
    </xf>
    <xf numFmtId="165" fontId="0" fillId="2" borderId="40" xfId="0" applyNumberFormat="1" applyFill="1" applyBorder="1" applyProtection="1">
      <protection locked="0"/>
    </xf>
    <xf numFmtId="165" fontId="0" fillId="2" borderId="39" xfId="0" applyNumberFormat="1" applyFill="1" applyBorder="1" applyProtection="1">
      <protection locked="0"/>
    </xf>
    <xf numFmtId="165" fontId="0" fillId="2" borderId="39" xfId="1" applyNumberFormat="1" applyFont="1" applyFill="1" applyBorder="1" applyProtection="1">
      <protection locked="0"/>
    </xf>
    <xf numFmtId="44" fontId="0" fillId="2" borderId="19" xfId="1" applyFont="1" applyFill="1" applyBorder="1" applyAlignment="1" applyProtection="1">
      <alignment vertical="top"/>
      <protection locked="0"/>
    </xf>
    <xf numFmtId="165" fontId="0" fillId="2" borderId="7" xfId="1" applyNumberFormat="1" applyFont="1" applyFill="1" applyBorder="1" applyProtection="1">
      <protection locked="0"/>
    </xf>
    <xf numFmtId="165" fontId="0" fillId="2" borderId="7" xfId="0" applyNumberFormat="1" applyFill="1" applyBorder="1" applyProtection="1">
      <protection locked="0"/>
    </xf>
    <xf numFmtId="165" fontId="0" fillId="2" borderId="37" xfId="0" applyNumberFormat="1" applyFill="1" applyBorder="1" applyProtection="1">
      <protection locked="0"/>
    </xf>
    <xf numFmtId="0" fontId="18" fillId="0" borderId="0" xfId="0" applyFont="1" applyBorder="1"/>
    <xf numFmtId="0" fontId="0" fillId="0" borderId="0" xfId="0" applyBorder="1"/>
    <xf numFmtId="0" fontId="0" fillId="0" borderId="0" xfId="0" applyBorder="1" applyAlignment="1">
      <alignment vertical="top"/>
    </xf>
    <xf numFmtId="0" fontId="3" fillId="8" borderId="0" xfId="0" applyFont="1" applyFill="1" applyBorder="1" applyAlignment="1">
      <alignment vertical="top"/>
    </xf>
    <xf numFmtId="167" fontId="0" fillId="8" borderId="0" xfId="1" applyNumberFormat="1" applyFont="1" applyFill="1" applyBorder="1" applyAlignment="1">
      <alignment vertical="top"/>
    </xf>
    <xf numFmtId="168" fontId="0" fillId="8" borderId="0" xfId="1" applyNumberFormat="1" applyFont="1" applyFill="1" applyBorder="1" applyAlignment="1">
      <alignment vertical="top"/>
    </xf>
    <xf numFmtId="44" fontId="0" fillId="2" borderId="11" xfId="1" applyNumberFormat="1" applyFont="1" applyFill="1" applyBorder="1" applyAlignment="1" applyProtection="1">
      <alignment vertical="top"/>
      <protection locked="0"/>
    </xf>
    <xf numFmtId="44" fontId="0" fillId="5" borderId="11" xfId="1" applyNumberFormat="1" applyFont="1" applyFill="1" applyBorder="1" applyAlignment="1">
      <alignment vertical="top"/>
    </xf>
    <xf numFmtId="44" fontId="0" fillId="5" borderId="51" xfId="1" applyNumberFormat="1" applyFont="1" applyFill="1" applyBorder="1" applyAlignment="1">
      <alignment vertical="top"/>
    </xf>
    <xf numFmtId="44" fontId="0" fillId="2" borderId="13" xfId="1" applyNumberFormat="1" applyFont="1" applyFill="1" applyBorder="1" applyAlignment="1" applyProtection="1">
      <alignment vertical="top"/>
      <protection locked="0"/>
    </xf>
    <xf numFmtId="44" fontId="0" fillId="5" borderId="13" xfId="1" applyNumberFormat="1" applyFont="1" applyFill="1" applyBorder="1" applyAlignment="1">
      <alignment vertical="top"/>
    </xf>
    <xf numFmtId="44" fontId="0" fillId="5" borderId="44" xfId="1" applyNumberFormat="1" applyFont="1" applyFill="1" applyBorder="1" applyAlignment="1">
      <alignment vertical="top"/>
    </xf>
    <xf numFmtId="44" fontId="0" fillId="2" borderId="14" xfId="1" applyNumberFormat="1" applyFont="1" applyFill="1" applyBorder="1" applyAlignment="1" applyProtection="1">
      <alignment vertical="top"/>
      <protection locked="0"/>
    </xf>
    <xf numFmtId="44" fontId="0" fillId="5" borderId="14" xfId="1" applyNumberFormat="1" applyFont="1" applyFill="1" applyBorder="1" applyAlignment="1">
      <alignment vertical="top"/>
    </xf>
    <xf numFmtId="44" fontId="0" fillId="5" borderId="53" xfId="1" applyNumberFormat="1" applyFont="1" applyFill="1" applyBorder="1" applyAlignment="1">
      <alignment vertical="top"/>
    </xf>
    <xf numFmtId="44" fontId="0" fillId="6" borderId="7" xfId="1" applyNumberFormat="1" applyFont="1" applyFill="1" applyBorder="1" applyAlignment="1">
      <alignment vertical="top"/>
    </xf>
    <xf numFmtId="44" fontId="0" fillId="6" borderId="37" xfId="1" applyNumberFormat="1" applyFont="1" applyFill="1" applyBorder="1" applyAlignment="1">
      <alignment vertical="top"/>
    </xf>
    <xf numFmtId="44" fontId="0" fillId="6" borderId="2" xfId="1" applyNumberFormat="1" applyFont="1" applyFill="1" applyBorder="1" applyAlignment="1">
      <alignment vertical="top"/>
    </xf>
    <xf numFmtId="44" fontId="0" fillId="6" borderId="36" xfId="1" applyNumberFormat="1" applyFont="1" applyFill="1" applyBorder="1" applyAlignment="1">
      <alignment vertical="top"/>
    </xf>
    <xf numFmtId="44" fontId="0" fillId="5" borderId="9" xfId="1" applyNumberFormat="1" applyFont="1" applyFill="1" applyBorder="1" applyAlignment="1">
      <alignment vertical="top"/>
    </xf>
    <xf numFmtId="44" fontId="0" fillId="5" borderId="61" xfId="1" applyNumberFormat="1" applyFont="1" applyFill="1" applyBorder="1" applyAlignment="1">
      <alignment vertical="top"/>
    </xf>
    <xf numFmtId="44" fontId="0" fillId="5" borderId="8" xfId="1" applyNumberFormat="1" applyFont="1" applyFill="1" applyBorder="1" applyAlignment="1">
      <alignment vertical="top"/>
    </xf>
    <xf numFmtId="44" fontId="0" fillId="5" borderId="24" xfId="1" applyNumberFormat="1" applyFont="1" applyFill="1" applyBorder="1" applyAlignment="1">
      <alignment vertical="top"/>
    </xf>
    <xf numFmtId="44" fontId="0" fillId="5" borderId="26" xfId="1" applyNumberFormat="1" applyFont="1" applyFill="1" applyBorder="1" applyAlignment="1">
      <alignment vertical="top"/>
    </xf>
    <xf numFmtId="44" fontId="0" fillId="0" borderId="13" xfId="1" applyNumberFormat="1" applyFont="1" applyBorder="1" applyAlignment="1">
      <alignment vertical="top"/>
    </xf>
    <xf numFmtId="44" fontId="0" fillId="6" borderId="13" xfId="1" applyNumberFormat="1" applyFont="1" applyFill="1" applyBorder="1" applyAlignment="1">
      <alignment vertical="top"/>
    </xf>
    <xf numFmtId="10" fontId="0" fillId="2" borderId="7" xfId="1" applyNumberFormat="1" applyFont="1" applyFill="1" applyBorder="1" applyProtection="1">
      <protection locked="0"/>
    </xf>
    <xf numFmtId="10" fontId="0" fillId="2" borderId="7" xfId="0" applyNumberFormat="1" applyFill="1" applyBorder="1" applyProtection="1">
      <protection locked="0"/>
    </xf>
    <xf numFmtId="10" fontId="0" fillId="2" borderId="37" xfId="0" applyNumberFormat="1" applyFill="1" applyBorder="1" applyProtection="1">
      <protection locked="0"/>
    </xf>
    <xf numFmtId="44" fontId="0" fillId="6" borderId="21" xfId="1" applyNumberFormat="1" applyFont="1" applyFill="1" applyBorder="1" applyAlignment="1">
      <alignment vertical="top"/>
    </xf>
    <xf numFmtId="44" fontId="0" fillId="6" borderId="22" xfId="1" applyNumberFormat="1" applyFont="1" applyFill="1" applyBorder="1" applyAlignment="1">
      <alignment vertical="top"/>
    </xf>
    <xf numFmtId="44" fontId="0" fillId="5" borderId="28" xfId="1" applyNumberFormat="1" applyFont="1" applyFill="1" applyBorder="1" applyAlignment="1">
      <alignment vertical="top"/>
    </xf>
    <xf numFmtId="0" fontId="7" fillId="0" borderId="0" xfId="0" applyFont="1" applyAlignment="1">
      <alignment horizontal="left" vertical="center"/>
    </xf>
    <xf numFmtId="9" fontId="0" fillId="0" borderId="0" xfId="2" applyFont="1"/>
    <xf numFmtId="9" fontId="0" fillId="0" borderId="46" xfId="2" applyFont="1" applyBorder="1"/>
    <xf numFmtId="3" fontId="27" fillId="7" borderId="12" xfId="1" applyNumberFormat="1" applyFont="1" applyFill="1" applyBorder="1" applyAlignment="1">
      <alignment vertical="top"/>
    </xf>
    <xf numFmtId="3" fontId="27" fillId="7" borderId="42" xfId="1" applyNumberFormat="1" applyFont="1" applyFill="1" applyBorder="1" applyAlignment="1">
      <alignment vertical="top"/>
    </xf>
    <xf numFmtId="0" fontId="26" fillId="5" borderId="43" xfId="0" applyFont="1" applyFill="1" applyBorder="1" applyAlignment="1">
      <alignment vertical="top"/>
    </xf>
    <xf numFmtId="0" fontId="26" fillId="5" borderId="43" xfId="0" applyFont="1" applyFill="1" applyBorder="1" applyAlignment="1">
      <alignment vertical="top" wrapText="1"/>
    </xf>
    <xf numFmtId="0" fontId="20" fillId="0" borderId="0" xfId="0" applyFont="1" applyAlignment="1">
      <alignment horizontal="center" vertical="center"/>
    </xf>
    <xf numFmtId="0" fontId="8" fillId="5" borderId="5" xfId="0" applyFont="1" applyFill="1" applyBorder="1" applyAlignment="1">
      <alignment horizontal="center" vertical="center" wrapText="1"/>
    </xf>
    <xf numFmtId="0" fontId="8" fillId="5" borderId="15" xfId="0" applyFont="1" applyFill="1" applyBorder="1" applyAlignment="1">
      <alignment horizontal="left" vertical="top" wrapText="1"/>
    </xf>
    <xf numFmtId="0" fontId="8" fillId="5" borderId="16"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10" fillId="5" borderId="48" xfId="0" applyFont="1" applyFill="1" applyBorder="1" applyAlignment="1">
      <alignment horizontal="left" vertical="center" wrapText="1"/>
    </xf>
    <xf numFmtId="0" fontId="10" fillId="5" borderId="49" xfId="0" applyFont="1" applyFill="1" applyBorder="1" applyAlignment="1">
      <alignment horizontal="left" vertical="center" wrapText="1"/>
    </xf>
    <xf numFmtId="7" fontId="25" fillId="5" borderId="59" xfId="0" applyNumberFormat="1" applyFont="1" applyFill="1" applyBorder="1" applyAlignment="1">
      <alignment horizontal="right" vertical="center"/>
    </xf>
    <xf numFmtId="7" fontId="25" fillId="5" borderId="60" xfId="0" applyNumberFormat="1" applyFont="1" applyFill="1" applyBorder="1" applyAlignment="1">
      <alignment horizontal="right" vertical="center"/>
    </xf>
    <xf numFmtId="44" fontId="23" fillId="5" borderId="26" xfId="1" applyNumberFormat="1" applyFont="1" applyFill="1" applyBorder="1" applyAlignment="1">
      <alignment horizontal="right" vertical="center"/>
    </xf>
    <xf numFmtId="44" fontId="23" fillId="5" borderId="27" xfId="1" applyNumberFormat="1" applyFont="1" applyFill="1" applyBorder="1" applyAlignment="1">
      <alignment horizontal="right" vertical="center"/>
    </xf>
    <xf numFmtId="0" fontId="3" fillId="5" borderId="5"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10" fillId="5" borderId="30" xfId="0" applyFont="1" applyFill="1" applyBorder="1" applyAlignment="1">
      <alignment horizontal="left" vertical="top" wrapText="1"/>
    </xf>
    <xf numFmtId="0" fontId="0" fillId="5" borderId="47" xfId="0" applyFill="1" applyBorder="1" applyAlignment="1">
      <alignment horizontal="left" vertical="top" wrapText="1"/>
    </xf>
    <xf numFmtId="0" fontId="28" fillId="5" borderId="5" xfId="0" applyFont="1" applyFill="1" applyBorder="1" applyAlignment="1">
      <alignment horizontal="center" vertical="center" wrapText="1"/>
    </xf>
    <xf numFmtId="0" fontId="28" fillId="5" borderId="3" xfId="0" applyFont="1" applyFill="1" applyBorder="1" applyAlignment="1">
      <alignment horizontal="center" vertical="center" wrapText="1"/>
    </xf>
    <xf numFmtId="0" fontId="28" fillId="5" borderId="32" xfId="0" applyFont="1" applyFill="1" applyBorder="1" applyAlignment="1">
      <alignment horizontal="left" vertical="top" wrapText="1"/>
    </xf>
    <xf numFmtId="0" fontId="28" fillId="5" borderId="34" xfId="0" applyFont="1" applyFill="1" applyBorder="1" applyAlignment="1">
      <alignment horizontal="left" vertical="top" wrapText="1"/>
    </xf>
    <xf numFmtId="0" fontId="4" fillId="0" borderId="0" xfId="0" applyFont="1" applyAlignment="1">
      <alignment horizontal="center" vertical="center"/>
    </xf>
    <xf numFmtId="0" fontId="21" fillId="0" borderId="0" xfId="0" applyFont="1" applyAlignment="1">
      <alignment horizontal="center" vertical="center"/>
    </xf>
    <xf numFmtId="0" fontId="7" fillId="0" borderId="0" xfId="0" applyFont="1" applyAlignment="1">
      <alignment horizontal="left" vertical="center"/>
    </xf>
    <xf numFmtId="0" fontId="28" fillId="5" borderId="64" xfId="0" applyFont="1" applyFill="1" applyBorder="1" applyAlignment="1">
      <alignment horizontal="left" vertical="top" wrapText="1"/>
    </xf>
    <xf numFmtId="0" fontId="28" fillId="5" borderId="10" xfId="0" applyFont="1" applyFill="1" applyBorder="1" applyAlignment="1">
      <alignment horizontal="center" vertical="center" wrapText="1"/>
    </xf>
    <xf numFmtId="0" fontId="28" fillId="5" borderId="65" xfId="0" applyFont="1" applyFill="1" applyBorder="1" applyAlignment="1">
      <alignment horizontal="center" vertical="center" wrapText="1"/>
    </xf>
    <xf numFmtId="0" fontId="28" fillId="5" borderId="66" xfId="0" applyFont="1" applyFill="1" applyBorder="1" applyAlignment="1">
      <alignment horizontal="left" vertical="top" wrapText="1"/>
    </xf>
    <xf numFmtId="0" fontId="26" fillId="5" borderId="67" xfId="0" applyFont="1" applyFill="1" applyBorder="1" applyAlignment="1">
      <alignment vertical="top"/>
    </xf>
    <xf numFmtId="44" fontId="0" fillId="6" borderId="68" xfId="1" applyNumberFormat="1" applyFont="1" applyFill="1" applyBorder="1" applyAlignment="1">
      <alignment vertical="top"/>
    </xf>
    <xf numFmtId="0" fontId="28" fillId="5" borderId="69" xfId="0" applyFont="1" applyFill="1" applyBorder="1" applyAlignment="1">
      <alignment horizontal="center" vertical="center" wrapText="1"/>
    </xf>
    <xf numFmtId="0" fontId="28" fillId="5" borderId="70" xfId="0" applyFont="1" applyFill="1" applyBorder="1" applyAlignment="1">
      <alignment horizontal="left" vertical="top" wrapText="1"/>
    </xf>
    <xf numFmtId="0" fontId="12" fillId="7" borderId="71" xfId="0" applyFont="1" applyFill="1" applyBorder="1" applyAlignment="1">
      <alignment vertical="top"/>
    </xf>
    <xf numFmtId="164" fontId="0" fillId="7" borderId="72" xfId="1" applyNumberFormat="1" applyFont="1" applyFill="1" applyBorder="1" applyAlignment="1">
      <alignment vertical="top"/>
    </xf>
    <xf numFmtId="3" fontId="27" fillId="7" borderId="72" xfId="1" applyNumberFormat="1" applyFont="1" applyFill="1" applyBorder="1" applyAlignment="1">
      <alignment vertical="top"/>
    </xf>
    <xf numFmtId="3" fontId="27" fillId="7" borderId="73" xfId="1" applyNumberFormat="1" applyFont="1" applyFill="1" applyBorder="1" applyAlignment="1">
      <alignment vertical="top"/>
    </xf>
  </cellXfs>
  <cellStyles count="3">
    <cellStyle name="Monétaire 2" xfId="1" xr:uid="{B098B1FC-F48D-4F0D-9D68-8852383A073E}"/>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3129643</xdr:colOff>
      <xdr:row>19</xdr:row>
      <xdr:rowOff>40821</xdr:rowOff>
    </xdr:from>
    <xdr:to>
      <xdr:col>1</xdr:col>
      <xdr:colOff>3969748</xdr:colOff>
      <xdr:row>20</xdr:row>
      <xdr:rowOff>128905</xdr:rowOff>
    </xdr:to>
    <xdr:sp macro="" textlink="">
      <xdr:nvSpPr>
        <xdr:cNvPr id="2" name="Rectangle : coins arrondis 1">
          <a:extLst>
            <a:ext uri="{FF2B5EF4-FFF2-40B4-BE49-F238E27FC236}">
              <a16:creationId xmlns:a16="http://schemas.microsoft.com/office/drawing/2014/main" id="{3798A0B8-EA90-9021-57C4-CF8B035ED6C0}"/>
            </a:ext>
          </a:extLst>
        </xdr:cNvPr>
        <xdr:cNvSpPr>
          <a:spLocks/>
        </xdr:cNvSpPr>
      </xdr:nvSpPr>
      <xdr:spPr>
        <a:xfrm>
          <a:off x="3714750" y="5061857"/>
          <a:ext cx="840105" cy="319405"/>
        </a:xfrm>
        <a:prstGeom prst="roundRect">
          <a:avLst/>
        </a:prstGeom>
        <a:solidFill>
          <a:sysClr val="window" lastClr="FFFFFF"/>
        </a:solidFill>
        <a:ln w="15875"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Bef>
              <a:spcPts val="600"/>
            </a:spcBef>
          </a:pPr>
          <a:r>
            <a:rPr lang="fr-CA" sz="1100">
              <a:effectLst/>
              <a:latin typeface="Arial" panose="020B0604020202020204" pitchFamily="34" charset="0"/>
              <a:ea typeface="MS PGothic" panose="020B0600070205080204" pitchFamily="34" charset="-128"/>
              <a:cs typeface="Arial" panose="020B0604020202020204" pitchFamily="34" charset="0"/>
            </a:rPr>
            <a:t>ADD 04</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56733-5FEC-4392-8E2D-84BCC007399D}">
  <dimension ref="A1:L104"/>
  <sheetViews>
    <sheetView showGridLines="0" tabSelected="1" topLeftCell="A55" zoomScale="60" zoomScaleNormal="60" zoomScaleSheetLayoutView="70" workbookViewId="0">
      <selection activeCell="D69" sqref="D69"/>
    </sheetView>
  </sheetViews>
  <sheetFormatPr baseColWidth="10" defaultColWidth="11.453125" defaultRowHeight="15" customHeight="1" x14ac:dyDescent="0.35"/>
  <cols>
    <col min="1" max="1" width="8.453125" customWidth="1"/>
    <col min="2" max="2" width="77.81640625" customWidth="1"/>
    <col min="3" max="3" width="50.54296875" style="1" customWidth="1"/>
    <col min="4" max="6" width="21.81640625" customWidth="1"/>
    <col min="7" max="7" width="21.81640625" style="45" customWidth="1"/>
    <col min="8" max="9" width="21.81640625" customWidth="1"/>
    <col min="10" max="10" width="13.54296875" bestFit="1" customWidth="1"/>
    <col min="11" max="11" width="15.54296875" customWidth="1"/>
  </cols>
  <sheetData>
    <row r="1" spans="1:12" ht="23.25" customHeight="1" x14ac:dyDescent="0.35">
      <c r="A1" s="165" t="s">
        <v>0</v>
      </c>
      <c r="B1" s="165"/>
      <c r="C1" s="165"/>
      <c r="D1" s="165"/>
      <c r="E1" s="165"/>
      <c r="F1" s="165"/>
      <c r="G1" s="165"/>
      <c r="H1" s="165"/>
      <c r="I1" s="165"/>
      <c r="J1" s="165"/>
    </row>
    <row r="2" spans="1:12" ht="23.25" customHeight="1" x14ac:dyDescent="0.35">
      <c r="A2" s="166" t="s">
        <v>62</v>
      </c>
      <c r="B2" s="165"/>
      <c r="C2" s="165"/>
      <c r="D2" s="165"/>
      <c r="E2" s="165"/>
      <c r="F2" s="165"/>
      <c r="G2" s="165"/>
      <c r="H2" s="165"/>
      <c r="I2" s="165"/>
      <c r="J2" s="165"/>
    </row>
    <row r="3" spans="1:12" ht="18" customHeight="1" x14ac:dyDescent="0.35">
      <c r="A3" s="4" t="s">
        <v>1</v>
      </c>
      <c r="C3" s="5"/>
      <c r="D3" s="6"/>
      <c r="E3" s="6"/>
      <c r="F3" s="6"/>
      <c r="G3" s="7"/>
      <c r="H3" s="6"/>
      <c r="I3" s="6"/>
    </row>
    <row r="4" spans="1:12" ht="18" customHeight="1" x14ac:dyDescent="0.35">
      <c r="A4" s="8" t="s">
        <v>2</v>
      </c>
      <c r="C4" s="5"/>
      <c r="D4" s="6"/>
      <c r="E4" s="6"/>
      <c r="F4" s="6"/>
      <c r="G4" s="7"/>
      <c r="H4" s="6"/>
      <c r="I4" s="6"/>
    </row>
    <row r="5" spans="1:12" ht="18" customHeight="1" x14ac:dyDescent="0.35">
      <c r="A5" s="6"/>
      <c r="C5" s="5"/>
      <c r="D5" s="6"/>
      <c r="E5" s="6"/>
      <c r="F5" s="6"/>
      <c r="G5" s="7"/>
      <c r="H5" s="6"/>
      <c r="I5" s="6"/>
    </row>
    <row r="6" spans="1:12" ht="18" customHeight="1" x14ac:dyDescent="0.35">
      <c r="A6" s="6"/>
      <c r="C6" s="5"/>
      <c r="D6" s="6"/>
      <c r="E6" s="6"/>
      <c r="F6" s="6"/>
      <c r="G6" s="7"/>
      <c r="H6" s="6"/>
      <c r="I6" s="6"/>
    </row>
    <row r="7" spans="1:12" ht="18" customHeight="1" x14ac:dyDescent="0.35">
      <c r="A7" s="167" t="s">
        <v>3</v>
      </c>
      <c r="B7" s="167"/>
      <c r="C7" s="167"/>
      <c r="D7" s="167"/>
      <c r="E7" s="167"/>
      <c r="F7" s="167"/>
      <c r="G7" s="167"/>
      <c r="H7" s="167"/>
      <c r="I7" s="167"/>
      <c r="J7" s="167"/>
    </row>
    <row r="8" spans="1:12" ht="12" customHeight="1" thickBot="1" x14ac:dyDescent="0.4">
      <c r="B8" s="6"/>
      <c r="C8" s="5"/>
      <c r="D8" s="6"/>
      <c r="E8" s="81"/>
      <c r="F8" s="6"/>
      <c r="G8" s="7"/>
      <c r="H8" s="6"/>
      <c r="I8" s="6"/>
    </row>
    <row r="9" spans="1:12" thickBot="1" x14ac:dyDescent="0.4">
      <c r="A9" s="9" t="s">
        <v>4</v>
      </c>
      <c r="B9" s="51" t="s">
        <v>5</v>
      </c>
      <c r="C9" s="53" t="s">
        <v>6</v>
      </c>
      <c r="D9" s="54" t="s">
        <v>6</v>
      </c>
      <c r="E9" s="54">
        <v>2024</v>
      </c>
      <c r="F9" s="54">
        <v>2025</v>
      </c>
      <c r="G9" s="54">
        <v>2026</v>
      </c>
      <c r="H9" s="55">
        <v>2027</v>
      </c>
      <c r="I9" s="56">
        <v>2028</v>
      </c>
    </row>
    <row r="10" spans="1:12" ht="44" thickBot="1" x14ac:dyDescent="0.4">
      <c r="A10" s="10">
        <v>1</v>
      </c>
      <c r="B10" s="52" t="s">
        <v>7</v>
      </c>
      <c r="C10" s="57" t="s">
        <v>8</v>
      </c>
      <c r="D10" s="96">
        <v>0</v>
      </c>
      <c r="E10" s="12"/>
      <c r="F10" s="12"/>
      <c r="G10" s="11"/>
      <c r="H10" s="11"/>
      <c r="I10" s="58"/>
    </row>
    <row r="11" spans="1:12" ht="29.5" thickBot="1" x14ac:dyDescent="0.4">
      <c r="A11" s="13">
        <v>2</v>
      </c>
      <c r="B11" s="82" t="s">
        <v>9</v>
      </c>
      <c r="C11" s="59" t="s">
        <v>10</v>
      </c>
      <c r="D11" s="14"/>
      <c r="E11" s="98">
        <v>0</v>
      </c>
      <c r="F11" s="98">
        <v>0</v>
      </c>
      <c r="G11" s="98">
        <v>0</v>
      </c>
      <c r="H11" s="98">
        <v>0</v>
      </c>
      <c r="I11" s="99">
        <v>0</v>
      </c>
      <c r="J11" s="15"/>
      <c r="K11" s="16"/>
    </row>
    <row r="12" spans="1:12" ht="29" x14ac:dyDescent="0.35">
      <c r="A12" s="17">
        <v>3</v>
      </c>
      <c r="B12" s="85" t="s">
        <v>11</v>
      </c>
      <c r="C12" s="60" t="s">
        <v>8</v>
      </c>
      <c r="D12" s="97">
        <v>0</v>
      </c>
      <c r="E12" s="18"/>
      <c r="F12" s="19"/>
      <c r="G12" s="19"/>
      <c r="H12" s="20"/>
      <c r="I12" s="61"/>
      <c r="J12" s="21"/>
    </row>
    <row r="13" spans="1:12" ht="18" customHeight="1" thickBot="1" x14ac:dyDescent="0.4">
      <c r="A13" s="22"/>
      <c r="B13" s="83"/>
      <c r="C13" s="49" t="s">
        <v>12</v>
      </c>
      <c r="D13" s="122">
        <f>SUM(D10:D12)</f>
        <v>0</v>
      </c>
      <c r="E13" s="122">
        <f t="shared" ref="E13:I13" si="0">SUM(E10:E11)</f>
        <v>0</v>
      </c>
      <c r="F13" s="122">
        <f t="shared" si="0"/>
        <v>0</v>
      </c>
      <c r="G13" s="122">
        <f t="shared" si="0"/>
        <v>0</v>
      </c>
      <c r="H13" s="122">
        <f t="shared" si="0"/>
        <v>0</v>
      </c>
      <c r="I13" s="123">
        <f t="shared" si="0"/>
        <v>0</v>
      </c>
      <c r="J13" s="23"/>
      <c r="K13" s="15"/>
      <c r="L13" s="16"/>
    </row>
    <row r="14" spans="1:12" ht="18" customHeight="1" thickBot="1" x14ac:dyDescent="0.4">
      <c r="A14" s="22"/>
      <c r="B14" s="83"/>
      <c r="C14" s="62" t="s">
        <v>13</v>
      </c>
      <c r="D14" s="63"/>
      <c r="E14" s="63"/>
      <c r="F14" s="102"/>
      <c r="G14" s="101"/>
      <c r="H14" s="101"/>
      <c r="I14" s="100"/>
      <c r="J14" s="23"/>
      <c r="K14" s="15"/>
      <c r="L14" s="16"/>
    </row>
    <row r="15" spans="1:12" ht="18" customHeight="1" thickBot="1" x14ac:dyDescent="0.4">
      <c r="A15" s="22"/>
      <c r="B15" s="83"/>
      <c r="C15" s="2"/>
      <c r="D15" s="25">
        <v>1</v>
      </c>
      <c r="E15" s="25">
        <v>1</v>
      </c>
      <c r="F15" s="25">
        <f>(1+D14)*(1+E14)*(1+F14)</f>
        <v>1</v>
      </c>
      <c r="G15" s="25">
        <f>(1+D14)*(1+E14)*(1+F14)*(1+G14)</f>
        <v>1</v>
      </c>
      <c r="H15" s="25">
        <f>(1+D14)*(1+E14)*(1+F14)*(1+G14)*(1+H14)</f>
        <v>1</v>
      </c>
      <c r="I15" s="25">
        <f>(1+D14)*(1+E14)*(1+F14)*(1+G14)*(1+H14)*(1+I14)</f>
        <v>1</v>
      </c>
      <c r="J15" s="23"/>
      <c r="K15" s="15"/>
      <c r="L15" s="16"/>
    </row>
    <row r="16" spans="1:12" ht="18" customHeight="1" thickBot="1" x14ac:dyDescent="0.4">
      <c r="A16" s="22"/>
      <c r="B16" s="83"/>
      <c r="C16" s="48" t="s">
        <v>14</v>
      </c>
      <c r="D16" s="136">
        <f t="shared" ref="D16:I16" si="1">D15*D13</f>
        <v>0</v>
      </c>
      <c r="E16" s="136">
        <f t="shared" si="1"/>
        <v>0</v>
      </c>
      <c r="F16" s="136">
        <f t="shared" si="1"/>
        <v>0</v>
      </c>
      <c r="G16" s="136">
        <f t="shared" si="1"/>
        <v>0</v>
      </c>
      <c r="H16" s="136">
        <f t="shared" si="1"/>
        <v>0</v>
      </c>
      <c r="I16" s="137">
        <f t="shared" si="1"/>
        <v>0</v>
      </c>
      <c r="J16" s="23"/>
      <c r="K16" s="15"/>
      <c r="L16" s="16"/>
    </row>
    <row r="17" spans="1:12" ht="18" customHeight="1" thickBot="1" x14ac:dyDescent="0.4">
      <c r="A17" s="22"/>
      <c r="B17" s="83"/>
      <c r="C17" s="49" t="s">
        <v>15</v>
      </c>
      <c r="D17" s="138"/>
      <c r="E17" s="126"/>
      <c r="F17" s="126"/>
      <c r="G17" s="127">
        <f>SUM(D16:G16)</f>
        <v>0</v>
      </c>
      <c r="H17" s="128"/>
      <c r="I17" s="129">
        <f>SUM(H16:I16)</f>
        <v>0</v>
      </c>
      <c r="K17" s="15"/>
      <c r="L17" s="16"/>
    </row>
    <row r="18" spans="1:12" ht="19" thickBot="1" x14ac:dyDescent="0.4">
      <c r="A18" s="22"/>
      <c r="B18" s="83"/>
      <c r="C18" s="50" t="s">
        <v>16</v>
      </c>
      <c r="D18" s="130"/>
      <c r="E18" s="130"/>
      <c r="F18" s="130"/>
      <c r="G18" s="130"/>
      <c r="H18" s="155">
        <f>SUM(D16:I16)</f>
        <v>0</v>
      </c>
      <c r="I18" s="156"/>
      <c r="J18" s="23"/>
      <c r="K18" s="15"/>
      <c r="L18" s="16"/>
    </row>
    <row r="19" spans="1:12" ht="18" customHeight="1" x14ac:dyDescent="0.35">
      <c r="A19" s="22"/>
      <c r="B19" s="83"/>
      <c r="C19" s="2"/>
      <c r="D19" s="23"/>
      <c r="E19" s="23"/>
      <c r="F19" s="23"/>
      <c r="G19" s="23"/>
      <c r="H19" s="23"/>
      <c r="I19" s="23"/>
      <c r="J19" s="23"/>
      <c r="K19" s="15"/>
      <c r="L19" s="16"/>
    </row>
    <row r="20" spans="1:12" ht="18" customHeight="1" x14ac:dyDescent="0.35">
      <c r="A20" s="167" t="s">
        <v>17</v>
      </c>
      <c r="B20" s="167"/>
      <c r="C20" s="167"/>
      <c r="D20" s="167"/>
      <c r="E20" s="167"/>
      <c r="F20" s="167"/>
      <c r="G20" s="167"/>
      <c r="H20" s="167"/>
      <c r="I20" s="167"/>
      <c r="J20" s="167"/>
      <c r="K20" s="15"/>
      <c r="L20" s="16"/>
    </row>
    <row r="21" spans="1:12" ht="18" customHeight="1" thickBot="1" x14ac:dyDescent="0.4">
      <c r="A21" s="22"/>
      <c r="B21" s="83"/>
      <c r="C21" s="2"/>
      <c r="D21" s="23"/>
      <c r="E21" s="23"/>
      <c r="F21" s="23"/>
      <c r="G21" s="23"/>
      <c r="H21" s="23"/>
      <c r="I21" s="23"/>
      <c r="J21" s="23"/>
      <c r="K21" s="15"/>
      <c r="L21" s="16"/>
    </row>
    <row r="22" spans="1:12" ht="18" customHeight="1" thickBot="1" x14ac:dyDescent="0.4">
      <c r="A22" s="9" t="s">
        <v>4</v>
      </c>
      <c r="B22" s="51" t="s">
        <v>5</v>
      </c>
      <c r="C22" s="53" t="s">
        <v>6</v>
      </c>
      <c r="D22" s="54" t="s">
        <v>6</v>
      </c>
      <c r="E22" s="54">
        <v>2024</v>
      </c>
      <c r="F22" s="54">
        <v>2025</v>
      </c>
      <c r="G22" s="54">
        <v>2026</v>
      </c>
      <c r="H22" s="55">
        <v>2027</v>
      </c>
      <c r="I22" s="56">
        <v>2028</v>
      </c>
    </row>
    <row r="23" spans="1:12" ht="18" customHeight="1" x14ac:dyDescent="0.35">
      <c r="A23" s="161" t="s">
        <v>56</v>
      </c>
      <c r="B23" s="164" t="s">
        <v>47</v>
      </c>
      <c r="C23" s="64" t="s">
        <v>18</v>
      </c>
      <c r="D23" s="26"/>
      <c r="E23" s="142">
        <v>0</v>
      </c>
      <c r="F23" s="142">
        <v>240000</v>
      </c>
      <c r="G23" s="142">
        <v>140000</v>
      </c>
      <c r="H23" s="142">
        <v>140000</v>
      </c>
      <c r="I23" s="143">
        <v>140000</v>
      </c>
    </row>
    <row r="24" spans="1:12" ht="18" customHeight="1" x14ac:dyDescent="0.35">
      <c r="A24" s="162"/>
      <c r="B24" s="163"/>
      <c r="C24" s="144" t="s">
        <v>19</v>
      </c>
      <c r="D24" s="116">
        <v>0</v>
      </c>
      <c r="E24" s="131">
        <f>MIN(E23,100000)*$D$24</f>
        <v>0</v>
      </c>
      <c r="F24" s="131">
        <f t="shared" ref="F24:I24" si="2">MIN(F23,100000)*$D$24</f>
        <v>0</v>
      </c>
      <c r="G24" s="131">
        <f t="shared" si="2"/>
        <v>0</v>
      </c>
      <c r="H24" s="131">
        <f t="shared" si="2"/>
        <v>0</v>
      </c>
      <c r="I24" s="131">
        <f t="shared" si="2"/>
        <v>0</v>
      </c>
    </row>
    <row r="25" spans="1:12" ht="18" customHeight="1" x14ac:dyDescent="0.35">
      <c r="A25" s="162"/>
      <c r="B25" s="163"/>
      <c r="C25" s="145" t="s">
        <v>50</v>
      </c>
      <c r="D25" s="116">
        <v>0</v>
      </c>
      <c r="E25" s="131">
        <f>IF(E23&gt;100000,MIN(E23-100000,100000)*$D$25,0)</f>
        <v>0</v>
      </c>
      <c r="F25" s="131">
        <f t="shared" ref="F25:I25" si="3">IF(F23&gt;100000,MIN(F23-100000,100000)*$D$25,0)</f>
        <v>0</v>
      </c>
      <c r="G25" s="131">
        <f t="shared" si="3"/>
        <v>0</v>
      </c>
      <c r="H25" s="131">
        <f t="shared" si="3"/>
        <v>0</v>
      </c>
      <c r="I25" s="131">
        <f t="shared" si="3"/>
        <v>0</v>
      </c>
    </row>
    <row r="26" spans="1:12" ht="18" customHeight="1" x14ac:dyDescent="0.35">
      <c r="A26" s="162"/>
      <c r="B26" s="163"/>
      <c r="C26" s="144" t="s">
        <v>51</v>
      </c>
      <c r="D26" s="116">
        <v>0</v>
      </c>
      <c r="E26" s="131">
        <f>IF(E23&gt;200000,(E23-200000)*$D$26,0)</f>
        <v>0</v>
      </c>
      <c r="F26" s="131">
        <f t="shared" ref="F26:I26" si="4">IF(F23&gt;200000,(F23-200000)*$D$26,0)</f>
        <v>0</v>
      </c>
      <c r="G26" s="131">
        <f t="shared" si="4"/>
        <v>0</v>
      </c>
      <c r="H26" s="131">
        <f t="shared" si="4"/>
        <v>0</v>
      </c>
      <c r="I26" s="131">
        <f t="shared" si="4"/>
        <v>0</v>
      </c>
    </row>
    <row r="27" spans="1:12" ht="18" customHeight="1" thickBot="1" x14ac:dyDescent="0.4">
      <c r="A27" s="169"/>
      <c r="B27" s="168"/>
      <c r="C27" s="144" t="s">
        <v>54</v>
      </c>
      <c r="D27" s="132"/>
      <c r="E27" s="132">
        <f>SUM(E24:E26)</f>
        <v>0</v>
      </c>
      <c r="F27" s="132">
        <f t="shared" ref="F27:I27" si="5">SUM(F24:F26)</f>
        <v>0</v>
      </c>
      <c r="G27" s="132">
        <f t="shared" si="5"/>
        <v>0</v>
      </c>
      <c r="H27" s="132">
        <f t="shared" si="5"/>
        <v>0</v>
      </c>
      <c r="I27" s="132">
        <f t="shared" si="5"/>
        <v>0</v>
      </c>
    </row>
    <row r="28" spans="1:12" ht="14.5" customHeight="1" x14ac:dyDescent="0.35">
      <c r="A28" s="161" t="s">
        <v>57</v>
      </c>
      <c r="B28" s="164" t="s">
        <v>49</v>
      </c>
      <c r="C28" s="64" t="s">
        <v>18</v>
      </c>
      <c r="D28" s="26"/>
      <c r="E28" s="142">
        <v>0</v>
      </c>
      <c r="F28" s="142">
        <v>60000</v>
      </c>
      <c r="G28" s="142">
        <v>260000</v>
      </c>
      <c r="H28" s="142">
        <v>160000</v>
      </c>
      <c r="I28" s="143">
        <v>160000</v>
      </c>
    </row>
    <row r="29" spans="1:12" ht="14.5" customHeight="1" x14ac:dyDescent="0.35">
      <c r="A29" s="162"/>
      <c r="B29" s="163"/>
      <c r="C29" s="144" t="s">
        <v>19</v>
      </c>
      <c r="D29" s="116">
        <v>0</v>
      </c>
      <c r="E29" s="131">
        <f>MIN(E28,100000)*$D$29</f>
        <v>0</v>
      </c>
      <c r="F29" s="131">
        <f t="shared" ref="F29:I29" si="6">MIN(F28,100000)*$D$29</f>
        <v>0</v>
      </c>
      <c r="G29" s="131">
        <f t="shared" si="6"/>
        <v>0</v>
      </c>
      <c r="H29" s="131">
        <f t="shared" si="6"/>
        <v>0</v>
      </c>
      <c r="I29" s="131">
        <f t="shared" si="6"/>
        <v>0</v>
      </c>
    </row>
    <row r="30" spans="1:12" ht="14.5" x14ac:dyDescent="0.35">
      <c r="A30" s="162"/>
      <c r="B30" s="163"/>
      <c r="C30" s="145" t="s">
        <v>50</v>
      </c>
      <c r="D30" s="116">
        <v>0</v>
      </c>
      <c r="E30" s="131">
        <f>IF(E28&gt;100000,MIN(E28-100000,100000)*$D$30,0)</f>
        <v>0</v>
      </c>
      <c r="F30" s="131">
        <f t="shared" ref="F30:I30" si="7">IF(F28&gt;100000,MIN(F28-100000,100000)*$D$30,0)</f>
        <v>0</v>
      </c>
      <c r="G30" s="131">
        <f t="shared" si="7"/>
        <v>0</v>
      </c>
      <c r="H30" s="131">
        <f t="shared" si="7"/>
        <v>0</v>
      </c>
      <c r="I30" s="131">
        <f t="shared" si="7"/>
        <v>0</v>
      </c>
    </row>
    <row r="31" spans="1:12" ht="14.5" customHeight="1" x14ac:dyDescent="0.35">
      <c r="A31" s="162"/>
      <c r="B31" s="163"/>
      <c r="C31" s="144" t="s">
        <v>51</v>
      </c>
      <c r="D31" s="116">
        <v>0</v>
      </c>
      <c r="E31" s="131">
        <f>IF(E28&gt;200000,(E28-200000)*$D$31,0)</f>
        <v>0</v>
      </c>
      <c r="F31" s="131">
        <f t="shared" ref="F31:I31" si="8">IF(F28&gt;200000,(F28-200000)*$D$31,0)</f>
        <v>0</v>
      </c>
      <c r="G31" s="131">
        <f t="shared" si="8"/>
        <v>0</v>
      </c>
      <c r="H31" s="131">
        <f t="shared" si="8"/>
        <v>0</v>
      </c>
      <c r="I31" s="131">
        <f t="shared" si="8"/>
        <v>0</v>
      </c>
    </row>
    <row r="32" spans="1:12" ht="15.5" customHeight="1" thickBot="1" x14ac:dyDescent="0.4">
      <c r="A32" s="170"/>
      <c r="B32" s="171"/>
      <c r="C32" s="172" t="s">
        <v>55</v>
      </c>
      <c r="D32" s="173"/>
      <c r="E32" s="173">
        <f>SUM(E29:E31)</f>
        <v>0</v>
      </c>
      <c r="F32" s="173">
        <f t="shared" ref="F32:I32" si="9">SUM(F29:F31)</f>
        <v>0</v>
      </c>
      <c r="G32" s="173">
        <f t="shared" si="9"/>
        <v>0</v>
      </c>
      <c r="H32" s="173">
        <f t="shared" si="9"/>
        <v>0</v>
      </c>
      <c r="I32" s="173">
        <f t="shared" si="9"/>
        <v>0</v>
      </c>
      <c r="J32" s="15"/>
      <c r="K32" s="16"/>
    </row>
    <row r="33" spans="1:12" ht="14.5" customHeight="1" x14ac:dyDescent="0.35">
      <c r="A33" s="174" t="s">
        <v>58</v>
      </c>
      <c r="B33" s="175" t="s">
        <v>46</v>
      </c>
      <c r="C33" s="176" t="s">
        <v>18</v>
      </c>
      <c r="D33" s="177"/>
      <c r="E33" s="178">
        <v>0</v>
      </c>
      <c r="F33" s="178">
        <v>16000000</v>
      </c>
      <c r="G33" s="178">
        <v>15000000</v>
      </c>
      <c r="H33" s="178">
        <v>20000000</v>
      </c>
      <c r="I33" s="179">
        <v>25000000</v>
      </c>
    </row>
    <row r="34" spans="1:12" ht="14.5" customHeight="1" x14ac:dyDescent="0.35">
      <c r="A34" s="162"/>
      <c r="B34" s="163"/>
      <c r="C34" s="144" t="s">
        <v>20</v>
      </c>
      <c r="D34" s="116">
        <v>0</v>
      </c>
      <c r="E34" s="131">
        <f>MIN(E33,10000000)*$D$34</f>
        <v>0</v>
      </c>
      <c r="F34" s="131">
        <f t="shared" ref="F34:I34" si="10">MIN(F33,10000000)*$D$34</f>
        <v>0</v>
      </c>
      <c r="G34" s="131">
        <f t="shared" si="10"/>
        <v>0</v>
      </c>
      <c r="H34" s="131">
        <f t="shared" si="10"/>
        <v>0</v>
      </c>
      <c r="I34" s="131">
        <f t="shared" si="10"/>
        <v>0</v>
      </c>
    </row>
    <row r="35" spans="1:12" ht="14.5" x14ac:dyDescent="0.35">
      <c r="A35" s="162"/>
      <c r="B35" s="163"/>
      <c r="C35" s="145" t="s">
        <v>52</v>
      </c>
      <c r="D35" s="116">
        <v>0</v>
      </c>
      <c r="E35" s="131">
        <f>IF(E33&gt;10000000,MIN(E33-10000000,10000000)*$D$35,0)</f>
        <v>0</v>
      </c>
      <c r="F35" s="131">
        <f t="shared" ref="F35:I35" si="11">IF(F33&gt;10000000,MIN(F33-10000000,10000000)*$D$35,0)</f>
        <v>0</v>
      </c>
      <c r="G35" s="131">
        <f t="shared" si="11"/>
        <v>0</v>
      </c>
      <c r="H35" s="131">
        <f t="shared" si="11"/>
        <v>0</v>
      </c>
      <c r="I35" s="131">
        <f t="shared" si="11"/>
        <v>0</v>
      </c>
    </row>
    <row r="36" spans="1:12" ht="14.5" customHeight="1" x14ac:dyDescent="0.35">
      <c r="A36" s="162"/>
      <c r="B36" s="163"/>
      <c r="C36" s="144" t="s">
        <v>53</v>
      </c>
      <c r="D36" s="116">
        <v>0</v>
      </c>
      <c r="E36" s="131">
        <f>IF(E33&gt;20000000,(E33-20000000)*$D$36,0)</f>
        <v>0</v>
      </c>
      <c r="F36" s="131">
        <f t="shared" ref="F36:I36" si="12">IF(F33&gt;20000000,(F33-20000000)*$D$36,0)</f>
        <v>0</v>
      </c>
      <c r="G36" s="131">
        <f t="shared" si="12"/>
        <v>0</v>
      </c>
      <c r="H36" s="131">
        <f t="shared" si="12"/>
        <v>0</v>
      </c>
      <c r="I36" s="131">
        <f t="shared" si="12"/>
        <v>0</v>
      </c>
    </row>
    <row r="37" spans="1:12" ht="14.5" customHeight="1" thickBot="1" x14ac:dyDescent="0.4">
      <c r="A37" s="170"/>
      <c r="B37" s="171"/>
      <c r="C37" s="172" t="s">
        <v>60</v>
      </c>
      <c r="D37" s="173"/>
      <c r="E37" s="173">
        <f t="shared" ref="E37:I37" si="13">SUM(E34:E36)</f>
        <v>0</v>
      </c>
      <c r="F37" s="173">
        <f t="shared" si="13"/>
        <v>0</v>
      </c>
      <c r="G37" s="173">
        <f t="shared" si="13"/>
        <v>0</v>
      </c>
      <c r="H37" s="173">
        <f t="shared" si="13"/>
        <v>0</v>
      </c>
      <c r="I37" s="173">
        <f t="shared" si="13"/>
        <v>0</v>
      </c>
      <c r="J37" s="15"/>
      <c r="K37" s="16"/>
    </row>
    <row r="38" spans="1:12" ht="14.5" x14ac:dyDescent="0.35">
      <c r="A38" s="174" t="s">
        <v>59</v>
      </c>
      <c r="B38" s="175" t="s">
        <v>48</v>
      </c>
      <c r="C38" s="176" t="s">
        <v>18</v>
      </c>
      <c r="D38" s="177"/>
      <c r="E38" s="178">
        <v>0</v>
      </c>
      <c r="F38" s="178">
        <v>4000000</v>
      </c>
      <c r="G38" s="178">
        <v>15000000</v>
      </c>
      <c r="H38" s="178">
        <v>20000000</v>
      </c>
      <c r="I38" s="179">
        <v>25000000</v>
      </c>
      <c r="J38" s="21"/>
      <c r="K38" s="15"/>
      <c r="L38" s="16"/>
    </row>
    <row r="39" spans="1:12" ht="14.5" x14ac:dyDescent="0.35">
      <c r="A39" s="162"/>
      <c r="B39" s="163"/>
      <c r="C39" s="144" t="s">
        <v>20</v>
      </c>
      <c r="D39" s="116">
        <v>0</v>
      </c>
      <c r="E39" s="131">
        <f>MIN(E38,10000000)*$D$39</f>
        <v>0</v>
      </c>
      <c r="F39" s="131">
        <f t="shared" ref="F39:I39" si="14">MIN(F38,10000000)*$D$39</f>
        <v>0</v>
      </c>
      <c r="G39" s="131">
        <f t="shared" si="14"/>
        <v>0</v>
      </c>
      <c r="H39" s="131">
        <f t="shared" si="14"/>
        <v>0</v>
      </c>
      <c r="I39" s="131">
        <f t="shared" si="14"/>
        <v>0</v>
      </c>
      <c r="J39" s="21"/>
      <c r="K39" s="15"/>
      <c r="L39" s="16"/>
    </row>
    <row r="40" spans="1:12" ht="14.5" x14ac:dyDescent="0.35">
      <c r="A40" s="162"/>
      <c r="B40" s="163"/>
      <c r="C40" s="145" t="s">
        <v>52</v>
      </c>
      <c r="D40" s="116">
        <v>0</v>
      </c>
      <c r="E40" s="131">
        <f>IF(E38&gt;10000000,MIN(E38-10000000,10000000)*$D$40,0)</f>
        <v>0</v>
      </c>
      <c r="F40" s="131">
        <f>IF(F38&gt;10000000,MIN(F38-10000000,10000000)*$D$40,0)</f>
        <v>0</v>
      </c>
      <c r="G40" s="131">
        <f t="shared" ref="G40:I40" si="15">IF(G38&gt;10000000,MIN(G38-10000000,10000000)*$D$40,0)</f>
        <v>0</v>
      </c>
      <c r="H40" s="131">
        <f t="shared" si="15"/>
        <v>0</v>
      </c>
      <c r="I40" s="131">
        <f t="shared" si="15"/>
        <v>0</v>
      </c>
      <c r="J40" s="21"/>
      <c r="K40" s="15"/>
      <c r="L40" s="16"/>
    </row>
    <row r="41" spans="1:12" ht="14.5" x14ac:dyDescent="0.35">
      <c r="A41" s="162"/>
      <c r="B41" s="163"/>
      <c r="C41" s="144" t="s">
        <v>53</v>
      </c>
      <c r="D41" s="116">
        <v>0</v>
      </c>
      <c r="E41" s="131">
        <f>IF(E38&gt;20000000,(E38-20000000)*$D$41,0)</f>
        <v>0</v>
      </c>
      <c r="F41" s="131">
        <f t="shared" ref="F41:I41" si="16">IF(F38&gt;20000000,(F38-20000000)*$D$41,0)</f>
        <v>0</v>
      </c>
      <c r="G41" s="131">
        <f t="shared" si="16"/>
        <v>0</v>
      </c>
      <c r="H41" s="131">
        <f t="shared" si="16"/>
        <v>0</v>
      </c>
      <c r="I41" s="131">
        <f t="shared" si="16"/>
        <v>0</v>
      </c>
      <c r="J41" s="15"/>
      <c r="K41" s="16"/>
    </row>
    <row r="42" spans="1:12" ht="14.5" customHeight="1" thickBot="1" x14ac:dyDescent="0.4">
      <c r="A42" s="170"/>
      <c r="B42" s="171"/>
      <c r="C42" s="172" t="s">
        <v>61</v>
      </c>
      <c r="D42" s="173"/>
      <c r="E42" s="173">
        <f t="shared" ref="E42:I42" si="17">SUM(E39:E41)</f>
        <v>0</v>
      </c>
      <c r="F42" s="173">
        <f t="shared" si="17"/>
        <v>0</v>
      </c>
      <c r="G42" s="173">
        <f t="shared" si="17"/>
        <v>0</v>
      </c>
      <c r="H42" s="173">
        <f t="shared" si="17"/>
        <v>0</v>
      </c>
      <c r="I42" s="173">
        <f t="shared" si="17"/>
        <v>0</v>
      </c>
      <c r="J42" s="15"/>
      <c r="K42" s="16"/>
    </row>
    <row r="43" spans="1:12" thickBot="1" x14ac:dyDescent="0.4">
      <c r="A43" s="22"/>
      <c r="B43" s="83"/>
      <c r="C43" s="49" t="s">
        <v>12</v>
      </c>
      <c r="D43" s="122"/>
      <c r="E43" s="122">
        <f>E27+E32+E37+E42</f>
        <v>0</v>
      </c>
      <c r="F43" s="122">
        <f t="shared" ref="F43:I43" si="18">F27+F32+F37+F42</f>
        <v>0</v>
      </c>
      <c r="G43" s="122">
        <f t="shared" si="18"/>
        <v>0</v>
      </c>
      <c r="H43" s="122">
        <f t="shared" si="18"/>
        <v>0</v>
      </c>
      <c r="I43" s="122">
        <f t="shared" si="18"/>
        <v>0</v>
      </c>
      <c r="J43" s="15"/>
      <c r="K43" s="16"/>
    </row>
    <row r="44" spans="1:12" thickBot="1" x14ac:dyDescent="0.4">
      <c r="A44" s="22"/>
      <c r="B44" s="83"/>
      <c r="C44" s="49" t="s">
        <v>13</v>
      </c>
      <c r="D44" s="87"/>
      <c r="E44" s="87"/>
      <c r="F44" s="133"/>
      <c r="G44" s="134"/>
      <c r="H44" s="134"/>
      <c r="I44" s="135"/>
      <c r="J44" s="15"/>
      <c r="K44" s="16"/>
    </row>
    <row r="45" spans="1:12" ht="19" thickBot="1" x14ac:dyDescent="0.4">
      <c r="A45" s="22"/>
      <c r="B45" s="83"/>
      <c r="C45" s="68"/>
      <c r="D45" s="140">
        <v>1</v>
      </c>
      <c r="E45" s="140">
        <v>1</v>
      </c>
      <c r="F45" s="140">
        <f>(1+D44)*(1+E44)*(1+F44)</f>
        <v>1</v>
      </c>
      <c r="G45" s="140">
        <f>(1+D44)*(1+E44)*(1+F44)*(1+G44)</f>
        <v>1</v>
      </c>
      <c r="H45" s="140">
        <f>(1+D44)*(1+E44)*(1+F44)*(1+G44)*(1+H44)</f>
        <v>1</v>
      </c>
      <c r="I45" s="141">
        <f>(1+D44)*(1+E44)*(1+F44)*(1+G44)*(1+H44)*(1+I44)</f>
        <v>1</v>
      </c>
      <c r="J45" s="139"/>
      <c r="K45" s="16"/>
    </row>
    <row r="46" spans="1:12" thickBot="1" x14ac:dyDescent="0.4">
      <c r="A46" s="22"/>
      <c r="B46" s="83"/>
      <c r="C46" s="60" t="s">
        <v>14</v>
      </c>
      <c r="D46" s="88"/>
      <c r="E46" s="124">
        <f t="shared" ref="E46:I46" si="19">E45*E43</f>
        <v>0</v>
      </c>
      <c r="F46" s="124">
        <f t="shared" si="19"/>
        <v>0</v>
      </c>
      <c r="G46" s="124">
        <f t="shared" si="19"/>
        <v>0</v>
      </c>
      <c r="H46" s="124">
        <f t="shared" si="19"/>
        <v>0</v>
      </c>
      <c r="I46" s="125">
        <f t="shared" si="19"/>
        <v>0</v>
      </c>
      <c r="J46" s="15"/>
      <c r="K46" s="16"/>
    </row>
    <row r="47" spans="1:12" thickBot="1" x14ac:dyDescent="0.4">
      <c r="A47" s="22"/>
      <c r="B47" s="83"/>
      <c r="C47" s="49" t="s">
        <v>15</v>
      </c>
      <c r="D47" s="89"/>
      <c r="E47" s="126"/>
      <c r="F47" s="126"/>
      <c r="G47" s="127">
        <f>SUM(E46:G46)</f>
        <v>0</v>
      </c>
      <c r="H47" s="128"/>
      <c r="I47" s="129">
        <f>SUM(H46:I46)</f>
        <v>0</v>
      </c>
    </row>
    <row r="48" spans="1:12" ht="14.25" customHeight="1" thickBot="1" x14ac:dyDescent="0.4">
      <c r="A48" s="30"/>
      <c r="B48" s="31"/>
      <c r="C48" s="50" t="s">
        <v>21</v>
      </c>
      <c r="D48" s="90"/>
      <c r="E48" s="130"/>
      <c r="F48" s="130"/>
      <c r="G48" s="130"/>
      <c r="H48" s="155">
        <f>SUM(D46:I46)</f>
        <v>0</v>
      </c>
      <c r="I48" s="156"/>
    </row>
    <row r="49" spans="1:12" ht="14.5" x14ac:dyDescent="0.35">
      <c r="A49" s="30"/>
      <c r="B49" s="31"/>
      <c r="C49" s="110"/>
      <c r="D49" s="111"/>
      <c r="E49" s="112"/>
      <c r="F49" s="112"/>
      <c r="G49" s="112"/>
      <c r="H49" s="112"/>
      <c r="I49" s="112"/>
      <c r="J49" s="15"/>
      <c r="K49" s="16"/>
    </row>
    <row r="50" spans="1:12" ht="14.5" customHeight="1" x14ac:dyDescent="0.35">
      <c r="A50" s="30"/>
      <c r="B50" s="31"/>
      <c r="C50" s="2"/>
      <c r="D50" s="32"/>
      <c r="E50" s="23"/>
      <c r="F50" s="23"/>
      <c r="G50" s="23"/>
      <c r="H50" s="23"/>
      <c r="I50" s="23"/>
    </row>
    <row r="51" spans="1:12" ht="15" customHeight="1" x14ac:dyDescent="0.35">
      <c r="A51" s="139" t="s">
        <v>22</v>
      </c>
      <c r="B51" s="139"/>
      <c r="C51" s="139"/>
      <c r="D51" s="139"/>
      <c r="E51" s="139"/>
      <c r="F51" s="139"/>
      <c r="G51" s="139"/>
      <c r="H51" s="139"/>
      <c r="I51" s="139"/>
    </row>
    <row r="52" spans="1:12" ht="15" customHeight="1" thickBot="1" x14ac:dyDescent="0.4">
      <c r="A52" s="30"/>
      <c r="B52" s="31"/>
      <c r="C52" s="2"/>
      <c r="D52" s="32"/>
      <c r="E52" s="23"/>
      <c r="F52" s="23"/>
      <c r="G52" s="23"/>
      <c r="H52" s="23"/>
      <c r="I52" s="23"/>
    </row>
    <row r="53" spans="1:12" thickBot="1" x14ac:dyDescent="0.4">
      <c r="A53" s="9" t="s">
        <v>4</v>
      </c>
      <c r="B53" s="51" t="s">
        <v>5</v>
      </c>
      <c r="C53" s="53" t="s">
        <v>6</v>
      </c>
      <c r="D53" s="54" t="s">
        <v>6</v>
      </c>
      <c r="E53" s="54">
        <v>2024</v>
      </c>
      <c r="F53" s="54">
        <v>2025</v>
      </c>
      <c r="G53" s="54">
        <v>2026</v>
      </c>
      <c r="H53" s="55">
        <v>2027</v>
      </c>
      <c r="I53" s="56">
        <v>2028</v>
      </c>
    </row>
    <row r="54" spans="1:12" ht="14.5" x14ac:dyDescent="0.35">
      <c r="A54" s="157">
        <v>6</v>
      </c>
      <c r="B54" s="159" t="s">
        <v>23</v>
      </c>
      <c r="C54" s="64" t="s">
        <v>24</v>
      </c>
      <c r="D54" s="26"/>
      <c r="E54" s="27">
        <v>0</v>
      </c>
      <c r="F54" s="27">
        <v>100</v>
      </c>
      <c r="G54" s="27">
        <v>200</v>
      </c>
      <c r="H54" s="27">
        <v>200</v>
      </c>
      <c r="I54" s="65">
        <v>200</v>
      </c>
    </row>
    <row r="55" spans="1:12" thickBot="1" x14ac:dyDescent="0.4">
      <c r="A55" s="158"/>
      <c r="B55" s="160"/>
      <c r="C55" s="70" t="s">
        <v>25</v>
      </c>
      <c r="D55" s="113">
        <v>0</v>
      </c>
      <c r="E55" s="114">
        <f>$D$55*E54</f>
        <v>0</v>
      </c>
      <c r="F55" s="114">
        <f>$D$55*F54</f>
        <v>0</v>
      </c>
      <c r="G55" s="114">
        <f>$D$55*G54</f>
        <v>0</v>
      </c>
      <c r="H55" s="114">
        <f>$D$55*H54</f>
        <v>0</v>
      </c>
      <c r="I55" s="115">
        <f>$D$55*I54</f>
        <v>0</v>
      </c>
    </row>
    <row r="56" spans="1:12" thickBot="1" x14ac:dyDescent="0.4">
      <c r="A56" s="147">
        <v>7</v>
      </c>
      <c r="B56" s="148" t="s">
        <v>26</v>
      </c>
      <c r="C56" s="64" t="s">
        <v>27</v>
      </c>
      <c r="D56" s="26"/>
      <c r="E56" s="27">
        <v>200</v>
      </c>
      <c r="F56" s="27">
        <f>1612/3</f>
        <v>537.33333333333337</v>
      </c>
      <c r="G56" s="27">
        <f>1612/3</f>
        <v>537.33333333333337</v>
      </c>
      <c r="H56" s="27">
        <f>1612/6</f>
        <v>268.66666666666669</v>
      </c>
      <c r="I56" s="65">
        <f>1612/6</f>
        <v>268.66666666666669</v>
      </c>
    </row>
    <row r="57" spans="1:12" thickBot="1" x14ac:dyDescent="0.4">
      <c r="A57" s="147"/>
      <c r="B57" s="148"/>
      <c r="C57" s="66" t="s">
        <v>28</v>
      </c>
      <c r="D57" s="116">
        <v>0</v>
      </c>
      <c r="E57" s="117">
        <f>$D57*E$56</f>
        <v>0</v>
      </c>
      <c r="F57" s="117">
        <f>$D57*F$56</f>
        <v>0</v>
      </c>
      <c r="G57" s="117">
        <f>$D57*G$56</f>
        <v>0</v>
      </c>
      <c r="H57" s="117">
        <f>$D57*H$56</f>
        <v>0</v>
      </c>
      <c r="I57" s="118">
        <f>$D57*I$56</f>
        <v>0</v>
      </c>
    </row>
    <row r="58" spans="1:12" hidden="1" thickBot="1" x14ac:dyDescent="0.4">
      <c r="A58" s="147"/>
      <c r="B58" s="148"/>
      <c r="C58" s="64" t="s">
        <v>27</v>
      </c>
      <c r="D58" s="28"/>
      <c r="E58" s="29">
        <v>350</v>
      </c>
      <c r="F58" s="29">
        <f>1612/2</f>
        <v>806</v>
      </c>
      <c r="G58" s="29">
        <f>1612/3</f>
        <v>537.33333333333337</v>
      </c>
      <c r="H58" s="94">
        <f>1612/6</f>
        <v>268.66666666666669</v>
      </c>
      <c r="I58" s="95">
        <f>1612/6</f>
        <v>268.66666666666669</v>
      </c>
    </row>
    <row r="59" spans="1:12" hidden="1" thickBot="1" x14ac:dyDescent="0.4">
      <c r="A59" s="147"/>
      <c r="B59" s="148"/>
      <c r="C59" s="66" t="s">
        <v>29</v>
      </c>
      <c r="D59" s="116">
        <v>0</v>
      </c>
      <c r="E59" s="117">
        <f>$D59*E$58</f>
        <v>0</v>
      </c>
      <c r="F59" s="117">
        <f>$D59*F$58</f>
        <v>0</v>
      </c>
      <c r="G59" s="117">
        <f>$D59*G$58</f>
        <v>0</v>
      </c>
      <c r="H59" s="117">
        <f>$D59*H$58</f>
        <v>0</v>
      </c>
      <c r="I59" s="118">
        <f>$D59*I$58</f>
        <v>0</v>
      </c>
    </row>
    <row r="60" spans="1:12" thickBot="1" x14ac:dyDescent="0.4">
      <c r="A60" s="147"/>
      <c r="B60" s="148"/>
      <c r="C60" s="64" t="s">
        <v>27</v>
      </c>
      <c r="D60" s="28"/>
      <c r="E60" s="29">
        <v>400</v>
      </c>
      <c r="F60" s="29">
        <f>1612*1.5</f>
        <v>2418</v>
      </c>
      <c r="G60" s="29">
        <f>1612/3</f>
        <v>537.33333333333337</v>
      </c>
      <c r="H60" s="94">
        <f>1612/6</f>
        <v>268.66666666666669</v>
      </c>
      <c r="I60" s="95">
        <f>1612/6</f>
        <v>268.66666666666669</v>
      </c>
    </row>
    <row r="61" spans="1:12" thickBot="1" x14ac:dyDescent="0.4">
      <c r="A61" s="147"/>
      <c r="B61" s="148"/>
      <c r="C61" s="66" t="s">
        <v>30</v>
      </c>
      <c r="D61" s="116">
        <v>0</v>
      </c>
      <c r="E61" s="117">
        <f>$D61*E$60</f>
        <v>0</v>
      </c>
      <c r="F61" s="117">
        <f>$D61*F$60</f>
        <v>0</v>
      </c>
      <c r="G61" s="117">
        <f>$D61*G$60</f>
        <v>0</v>
      </c>
      <c r="H61" s="117">
        <f>$D61*H$60</f>
        <v>0</v>
      </c>
      <c r="I61" s="118">
        <f>$D61*I$60</f>
        <v>0</v>
      </c>
    </row>
    <row r="62" spans="1:12" ht="18" customHeight="1" thickBot="1" x14ac:dyDescent="0.4">
      <c r="A62" s="147"/>
      <c r="B62" s="148"/>
      <c r="C62" s="64" t="s">
        <v>27</v>
      </c>
      <c r="D62" s="28"/>
      <c r="E62" s="29">
        <v>600</v>
      </c>
      <c r="F62" s="29">
        <f>1612*2</f>
        <v>3224</v>
      </c>
      <c r="G62" s="29">
        <f>1612/2</f>
        <v>806</v>
      </c>
      <c r="H62" s="94">
        <f>1612/6</f>
        <v>268.66666666666669</v>
      </c>
      <c r="I62" s="95">
        <f>1612/6</f>
        <v>268.66666666666669</v>
      </c>
    </row>
    <row r="63" spans="1:12" thickBot="1" x14ac:dyDescent="0.4">
      <c r="A63" s="147"/>
      <c r="B63" s="148"/>
      <c r="C63" s="66" t="s">
        <v>31</v>
      </c>
      <c r="D63" s="116">
        <v>0</v>
      </c>
      <c r="E63" s="117">
        <f>$D63*E$62</f>
        <v>0</v>
      </c>
      <c r="F63" s="117">
        <f>$D63*F$62</f>
        <v>0</v>
      </c>
      <c r="G63" s="117">
        <f>$D63*G$62</f>
        <v>0</v>
      </c>
      <c r="H63" s="117">
        <f>$D63*H$62</f>
        <v>0</v>
      </c>
      <c r="I63" s="118">
        <f>$D63*I$62</f>
        <v>0</v>
      </c>
      <c r="J63" s="15"/>
      <c r="K63" s="16"/>
    </row>
    <row r="64" spans="1:12" thickBot="1" x14ac:dyDescent="0.4">
      <c r="A64" s="147"/>
      <c r="B64" s="148"/>
      <c r="C64" s="64" t="s">
        <v>27</v>
      </c>
      <c r="D64" s="28"/>
      <c r="E64" s="29">
        <v>0</v>
      </c>
      <c r="F64" s="29">
        <v>0</v>
      </c>
      <c r="G64" s="94">
        <v>0</v>
      </c>
      <c r="H64" s="27">
        <v>0</v>
      </c>
      <c r="I64" s="65">
        <v>0</v>
      </c>
      <c r="J64" s="21"/>
      <c r="K64" s="15"/>
      <c r="L64" s="16"/>
    </row>
    <row r="65" spans="1:12" thickBot="1" x14ac:dyDescent="0.4">
      <c r="A65" s="147"/>
      <c r="B65" s="148"/>
      <c r="C65" s="66" t="s">
        <v>32</v>
      </c>
      <c r="D65" s="33">
        <v>0</v>
      </c>
      <c r="E65" s="34">
        <f>$D65*E$64</f>
        <v>0</v>
      </c>
      <c r="F65" s="34">
        <f>$D65*F$64</f>
        <v>0</v>
      </c>
      <c r="G65" s="35">
        <f>$D65*G$64</f>
        <v>0</v>
      </c>
      <c r="H65" s="34">
        <f>$D65*H$64</f>
        <v>0</v>
      </c>
      <c r="I65" s="71">
        <f>$D65*I$64</f>
        <v>0</v>
      </c>
      <c r="J65" s="21"/>
      <c r="K65" s="15"/>
      <c r="L65" s="16"/>
    </row>
    <row r="66" spans="1:12" hidden="1" thickBot="1" x14ac:dyDescent="0.4">
      <c r="A66" s="147"/>
      <c r="B66" s="148"/>
      <c r="C66" s="64" t="s">
        <v>27</v>
      </c>
      <c r="D66" s="28"/>
      <c r="E66" s="29">
        <v>100</v>
      </c>
      <c r="F66" s="29">
        <v>100</v>
      </c>
      <c r="G66" s="29">
        <v>100</v>
      </c>
      <c r="H66" s="29">
        <v>50</v>
      </c>
      <c r="I66" s="67">
        <v>50</v>
      </c>
      <c r="J66" s="21"/>
      <c r="K66" s="15"/>
      <c r="L66" s="16"/>
    </row>
    <row r="67" spans="1:12" thickBot="1" x14ac:dyDescent="0.4">
      <c r="A67" s="147"/>
      <c r="B67" s="148"/>
      <c r="C67" s="72" t="s">
        <v>33</v>
      </c>
      <c r="D67" s="119">
        <v>0</v>
      </c>
      <c r="E67" s="120">
        <f>$D67*E$66</f>
        <v>0</v>
      </c>
      <c r="F67" s="120">
        <f>$D67*F$66</f>
        <v>0</v>
      </c>
      <c r="G67" s="120">
        <f>$D67*G$66</f>
        <v>0</v>
      </c>
      <c r="H67" s="120">
        <f>$D67*H$66</f>
        <v>0</v>
      </c>
      <c r="I67" s="121">
        <f>$D67*I$66</f>
        <v>0</v>
      </c>
      <c r="J67" s="21"/>
      <c r="K67" s="15"/>
      <c r="L67" s="16"/>
    </row>
    <row r="68" spans="1:12" ht="14.5" x14ac:dyDescent="0.35">
      <c r="A68" s="149">
        <v>8</v>
      </c>
      <c r="B68" s="151" t="s">
        <v>34</v>
      </c>
      <c r="C68" s="73" t="s">
        <v>35</v>
      </c>
      <c r="D68" s="36"/>
      <c r="E68" s="37">
        <v>2</v>
      </c>
      <c r="F68" s="37">
        <v>4</v>
      </c>
      <c r="G68" s="37">
        <v>2</v>
      </c>
      <c r="H68" s="37"/>
      <c r="I68" s="74"/>
      <c r="J68" s="21"/>
      <c r="K68" s="15"/>
      <c r="L68" s="16"/>
    </row>
    <row r="69" spans="1:12" ht="27.5" customHeight="1" thickBot="1" x14ac:dyDescent="0.4">
      <c r="A69" s="150"/>
      <c r="B69" s="152"/>
      <c r="C69" s="75" t="s">
        <v>36</v>
      </c>
      <c r="D69" s="103">
        <v>0</v>
      </c>
      <c r="E69" s="38">
        <f t="shared" ref="E69:I69" si="20">E68*$D69</f>
        <v>0</v>
      </c>
      <c r="F69" s="38">
        <f t="shared" si="20"/>
        <v>0</v>
      </c>
      <c r="G69" s="38">
        <f t="shared" si="20"/>
        <v>0</v>
      </c>
      <c r="H69" s="38">
        <f t="shared" si="20"/>
        <v>0</v>
      </c>
      <c r="I69" s="76">
        <f t="shared" si="20"/>
        <v>0</v>
      </c>
      <c r="J69" s="15"/>
      <c r="K69" s="16"/>
    </row>
    <row r="70" spans="1:12" thickBot="1" x14ac:dyDescent="0.4">
      <c r="A70" s="22"/>
      <c r="B70" s="83"/>
      <c r="C70" s="49" t="s">
        <v>12</v>
      </c>
      <c r="D70" s="86"/>
      <c r="E70" s="122">
        <f>SUM(E55,E57,E59,E61,E63,E65,E67,E69)</f>
        <v>0</v>
      </c>
      <c r="F70" s="122">
        <f>SUM(F55,F57,F59,F61,F63,F65,F67,F69)</f>
        <v>0</v>
      </c>
      <c r="G70" s="122">
        <f>SUM(G55,G57,G59,G61,G63,G65,G67,G69)</f>
        <v>0</v>
      </c>
      <c r="H70" s="122">
        <f>SUM(H55,H57,H59,H61,H63,H65,H67,H69)</f>
        <v>0</v>
      </c>
      <c r="I70" s="123">
        <f>SUM(I55,I57,I59,I61,I63,I65,I67,I69)</f>
        <v>0</v>
      </c>
    </row>
    <row r="71" spans="1:12" thickBot="1" x14ac:dyDescent="0.4">
      <c r="A71" s="22"/>
      <c r="B71" s="83"/>
      <c r="C71" s="49" t="s">
        <v>13</v>
      </c>
      <c r="D71" s="24"/>
      <c r="E71" s="24"/>
      <c r="F71" s="104"/>
      <c r="G71" s="105"/>
      <c r="H71" s="105"/>
      <c r="I71" s="106"/>
    </row>
    <row r="72" spans="1:12" ht="16" customHeight="1" thickBot="1" x14ac:dyDescent="0.4">
      <c r="A72" s="22"/>
      <c r="B72" s="83"/>
      <c r="C72" s="68"/>
      <c r="D72" s="25">
        <v>1</v>
      </c>
      <c r="E72" s="25">
        <v>1</v>
      </c>
      <c r="F72" s="25">
        <f>(1+D71)*(1+E71)*(1+F71)</f>
        <v>1</v>
      </c>
      <c r="G72" s="25">
        <f>(1+D71)*(1+E71)*(1+F71)*(1+G71)</f>
        <v>1</v>
      </c>
      <c r="H72" s="25">
        <f>(1+D71)*(1+E71)*(1+F71)*(1+G71)*(1+H71)</f>
        <v>1</v>
      </c>
      <c r="I72" s="69">
        <f>(1+D71)*(1+E71)*(1+F71)*(1+G71)*(1+H71)*(1+I71)</f>
        <v>1</v>
      </c>
    </row>
    <row r="73" spans="1:12" ht="20.5" customHeight="1" thickBot="1" x14ac:dyDescent="0.4">
      <c r="A73" s="22"/>
      <c r="B73" s="83"/>
      <c r="C73" s="60" t="s">
        <v>14</v>
      </c>
      <c r="D73" s="91"/>
      <c r="E73" s="124">
        <f t="shared" ref="E73:I73" si="21">E72*E70</f>
        <v>0</v>
      </c>
      <c r="F73" s="124">
        <f t="shared" si="21"/>
        <v>0</v>
      </c>
      <c r="G73" s="124">
        <f t="shared" si="21"/>
        <v>0</v>
      </c>
      <c r="H73" s="124">
        <f t="shared" si="21"/>
        <v>0</v>
      </c>
      <c r="I73" s="125">
        <f t="shared" si="21"/>
        <v>0</v>
      </c>
    </row>
    <row r="74" spans="1:12" thickBot="1" x14ac:dyDescent="0.4">
      <c r="A74" s="22"/>
      <c r="B74" s="83"/>
      <c r="C74" s="49" t="s">
        <v>15</v>
      </c>
      <c r="D74" s="92"/>
      <c r="E74" s="126"/>
      <c r="F74" s="126"/>
      <c r="G74" s="127">
        <f>SUM(E73:G73)</f>
        <v>0</v>
      </c>
      <c r="H74" s="128"/>
      <c r="I74" s="129">
        <f>SUM(H73:I73)</f>
        <v>0</v>
      </c>
    </row>
    <row r="75" spans="1:12" ht="19" thickBot="1" x14ac:dyDescent="0.4">
      <c r="A75" s="30"/>
      <c r="B75" s="31"/>
      <c r="C75" s="50" t="s">
        <v>37</v>
      </c>
      <c r="D75" s="93"/>
      <c r="E75" s="130"/>
      <c r="F75" s="130"/>
      <c r="G75" s="130"/>
      <c r="H75" s="155">
        <f>SUM(E73:I73)</f>
        <v>0</v>
      </c>
      <c r="I75" s="156"/>
    </row>
    <row r="76" spans="1:12" ht="14.5" x14ac:dyDescent="0.35">
      <c r="B76" s="2"/>
      <c r="C76" s="3"/>
      <c r="D76" s="2"/>
      <c r="E76" s="2"/>
      <c r="F76" s="2"/>
      <c r="G76" s="21"/>
      <c r="H76" s="2"/>
      <c r="I76" s="2"/>
    </row>
    <row r="77" spans="1:12" thickBot="1" x14ac:dyDescent="0.4">
      <c r="G77" s="21"/>
      <c r="H77" s="2"/>
      <c r="I77" s="2"/>
    </row>
    <row r="78" spans="1:12" ht="21.5" thickBot="1" x14ac:dyDescent="0.4">
      <c r="B78" s="77" t="s">
        <v>45</v>
      </c>
      <c r="C78" s="78"/>
      <c r="D78" s="79"/>
      <c r="E78" s="79"/>
      <c r="F78" s="79"/>
      <c r="G78" s="80"/>
      <c r="H78" s="153">
        <f>H18+H48+H75</f>
        <v>0</v>
      </c>
      <c r="I78" s="154"/>
    </row>
    <row r="79" spans="1:12" ht="14.5" x14ac:dyDescent="0.35">
      <c r="G79" s="21"/>
      <c r="H79" s="2"/>
      <c r="I79" s="2"/>
    </row>
    <row r="80" spans="1:12" ht="22.5" customHeight="1" x14ac:dyDescent="0.35">
      <c r="B80" s="2" t="s">
        <v>38</v>
      </c>
      <c r="C80" s="3"/>
      <c r="D80" s="2"/>
      <c r="E80" s="2"/>
      <c r="F80" s="2"/>
      <c r="G80" s="21"/>
      <c r="H80" s="2"/>
      <c r="I80" s="2"/>
    </row>
    <row r="81" spans="2:9" ht="30.75" customHeight="1" x14ac:dyDescent="0.35">
      <c r="B81" s="2" t="s">
        <v>39</v>
      </c>
      <c r="E81" s="39"/>
      <c r="F81" s="2"/>
      <c r="G81" s="21"/>
      <c r="H81" s="2"/>
      <c r="I81" s="2"/>
    </row>
    <row r="82" spans="2:9" ht="33" customHeight="1" x14ac:dyDescent="0.35">
      <c r="B82" s="2"/>
      <c r="C82" s="40"/>
      <c r="D82" s="41"/>
      <c r="E82" s="39"/>
      <c r="F82" s="2"/>
      <c r="G82" s="21"/>
      <c r="H82" s="2"/>
      <c r="I82" s="2"/>
    </row>
    <row r="83" spans="2:9" ht="15" customHeight="1" x14ac:dyDescent="0.35">
      <c r="G83" s="21"/>
      <c r="H83" s="2"/>
      <c r="I83" s="2"/>
    </row>
    <row r="84" spans="2:9" ht="15" customHeight="1" x14ac:dyDescent="0.35">
      <c r="B84" s="42" t="s">
        <v>44</v>
      </c>
      <c r="G84" s="21"/>
      <c r="H84" s="2"/>
      <c r="I84" s="2"/>
    </row>
    <row r="85" spans="2:9" ht="31.5" customHeight="1" x14ac:dyDescent="0.35">
      <c r="B85" s="43"/>
      <c r="G85" s="21"/>
      <c r="H85" s="2"/>
      <c r="I85" s="2"/>
    </row>
    <row r="86" spans="2:9" ht="15" customHeight="1" x14ac:dyDescent="0.35">
      <c r="B86" s="43" t="s">
        <v>40</v>
      </c>
      <c r="C86" s="43" t="s">
        <v>41</v>
      </c>
      <c r="F86" s="107"/>
      <c r="G86" s="108"/>
      <c r="H86" s="109"/>
      <c r="I86" s="2"/>
    </row>
    <row r="87" spans="2:9" ht="15" customHeight="1" x14ac:dyDescent="0.35">
      <c r="B87" s="44" t="s">
        <v>42</v>
      </c>
      <c r="C87" s="146" t="s">
        <v>43</v>
      </c>
      <c r="D87" s="146"/>
      <c r="F87" s="146"/>
      <c r="G87" s="146"/>
      <c r="H87" s="146"/>
      <c r="I87" s="146"/>
    </row>
    <row r="88" spans="2:9" ht="15" customHeight="1" x14ac:dyDescent="0.35">
      <c r="B88" s="84"/>
    </row>
    <row r="91" spans="2:9" ht="17.25" customHeight="1" x14ac:dyDescent="0.35"/>
    <row r="95" spans="2:9" ht="18" customHeight="1" x14ac:dyDescent="0.35">
      <c r="C95" s="3"/>
      <c r="E95" s="32"/>
      <c r="G95" s="46"/>
    </row>
    <row r="99" spans="2:7" ht="15" customHeight="1" x14ac:dyDescent="0.35">
      <c r="C99" s="3"/>
      <c r="E99" s="32"/>
      <c r="G99" s="46"/>
    </row>
    <row r="104" spans="2:7" ht="15" customHeight="1" x14ac:dyDescent="0.35">
      <c r="B104" s="47"/>
      <c r="C104" s="3"/>
      <c r="E104" s="32"/>
      <c r="G104" s="46"/>
    </row>
  </sheetData>
  <sheetProtection algorithmName="SHA-512" hashValue="RZSQFXNefWlNX9D8u4HCIVo6TgJJ8poSd1geu54IiAxBYdKFgnvJqWwg39nRjlGuv9em9/kgtbiY/BmpYKdzCQ==" saltValue="21QhuTeuTXYasv8LtyDWyQ==" spinCount="100000" sheet="1" objects="1" scenarios="1"/>
  <protectedRanges>
    <protectedRange sqref="D10" name="Plage1"/>
    <protectedRange sqref="E11:I11" name="Plage2"/>
    <protectedRange sqref="D12" name="Plage3"/>
    <protectedRange sqref="F14:I14" name="Plage4"/>
    <protectedRange sqref="D24:D26 D29:D31" name="Plage6"/>
    <protectedRange sqref="D34:D36 D39:D41" name="Plage7"/>
    <protectedRange sqref="F44:I44" name="Plage11"/>
    <protectedRange sqref="D55" name="Plage12"/>
    <protectedRange sqref="D57" name="Plage13"/>
    <protectedRange sqref="D59" name="Plage14"/>
    <protectedRange sqref="D61" name="Plage15"/>
    <protectedRange sqref="D63" name="Plage16"/>
    <protectedRange sqref="D65" name="Plage17"/>
    <protectedRange sqref="D67" name="Plage18"/>
    <protectedRange sqref="D69" name="Plage19"/>
    <protectedRange sqref="F71:I71" name="Plage20"/>
  </protectedRanges>
  <mergeCells count="24">
    <mergeCell ref="A1:J1"/>
    <mergeCell ref="A2:J2"/>
    <mergeCell ref="A7:J7"/>
    <mergeCell ref="A20:J20"/>
    <mergeCell ref="H48:I48"/>
    <mergeCell ref="H18:I18"/>
    <mergeCell ref="B23:B27"/>
    <mergeCell ref="A23:A27"/>
    <mergeCell ref="A54:A55"/>
    <mergeCell ref="B54:B55"/>
    <mergeCell ref="A28:A32"/>
    <mergeCell ref="A38:A42"/>
    <mergeCell ref="B38:B42"/>
    <mergeCell ref="B28:B32"/>
    <mergeCell ref="B33:B37"/>
    <mergeCell ref="A33:A37"/>
    <mergeCell ref="C87:D87"/>
    <mergeCell ref="F87:I87"/>
    <mergeCell ref="A56:A67"/>
    <mergeCell ref="B56:B67"/>
    <mergeCell ref="A68:A69"/>
    <mergeCell ref="B68:B69"/>
    <mergeCell ref="H78:I78"/>
    <mergeCell ref="H75:I75"/>
  </mergeCells>
  <printOptions horizontalCentered="1" verticalCentered="1"/>
  <pageMargins left="0.25" right="0.25" top="0.75" bottom="0.75" header="0.3" footer="0.3"/>
  <pageSetup paperSize="5" scale="58" orientation="landscape" r:id="rId1"/>
  <rowBreaks count="1" manualBreakCount="1">
    <brk id="49" max="9" man="1"/>
  </rowBreaks>
  <ignoredErrors>
    <ignoredError sqref="E13:I13" formulaRange="1"/>
    <ignoredError sqref="G57:I57 G59:I59 H61:I61"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2bcc4b3-1839-4549-b6b8-0f447eca2041">
      <Terms xmlns="http://schemas.microsoft.com/office/infopath/2007/PartnerControls"/>
    </lcf76f155ced4ddcb4097134ff3c332f>
    <TaxCatchAll xmlns="7db10255-681c-4a24-9e39-ce944e656071">
      <Value>10</Value>
      <Value>9</Value>
      <Value>8</Value>
      <Value>7</Value>
      <Value>6</Value>
      <Value>5</Value>
      <Value>4</Value>
      <Value>3</Value>
    </TaxCatchAll>
    <artmAncienneCote xmlns="60d9eac4-a4ae-41f6-b29f-e9e6ccfac35e" xsi:nil="true"/>
    <artmAnnee xmlns="60d9eac4-a4ae-41f6-b29f-e9e6ccfac35e" xsi:nil="true"/>
    <ke7bbc22f47449f887dc7eebd0198e75 xmlns="60d9eac4-a4ae-41f6-b29f-e9e6ccfac35e">
      <Terms xmlns="http://schemas.microsoft.com/office/infopath/2007/PartnerControls">
        <TermInfo xmlns="http://schemas.microsoft.com/office/infopath/2007/PartnerControls">
          <TermName xmlns="http://schemas.microsoft.com/office/infopath/2007/PartnerControls">1000 Administration</TermName>
          <TermId xmlns="http://schemas.microsoft.com/office/infopath/2007/PartnerControls">6ba5c885-a1f4-4710-86cf-9a4ca366c7f9</TermId>
        </TermInfo>
      </Terms>
    </ke7bbc22f47449f887dc7eebd0198e75>
    <artmDescription xmlns="60d9eac4-a4ae-41f6-b29f-e9e6ccfac35e" xsi:nil="true"/>
    <artmAncienNom xmlns="60d9eac4-a4ae-41f6-b29f-e9e6ccfac35e" xsi:nil="true"/>
    <artmAuteur xmlns="60d9eac4-a4ae-41f6-b29f-e9e6ccfac35e" xsi:nil="true"/>
    <artmDateDocument xmlns="60d9eac4-a4ae-41f6-b29f-e9e6ccfac35e" xsi:nil="true"/>
    <ac80431f758b42aaaaf1d3269e7bad54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f1afe890-6a5f-4ec1-8f03-8174d9f50c50</TermId>
        </TermInfo>
      </Terms>
    </ac80431f758b42aaaaf1d3269e7bad54>
    <l624c882aadd4540a134571727284c74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30606af5-ea93-487a-b429-da89150ef405</TermId>
        </TermInfo>
      </Terms>
    </l624c882aadd4540a134571727284c74>
    <artmProvenance xmlns="60d9eac4-a4ae-41f6-b29f-e9e6ccfac35e" xsi:nil="true"/>
    <artmDestinataire xmlns="60d9eac4-a4ae-41f6-b29f-e9e6ccfac35e" xsi:nil="true"/>
    <dd590b0389d14148ac075c6b8cac2b85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c8dde813-985b-4a7f-9337-ac6f309d7426</TermId>
        </TermInfo>
      </Terms>
    </dd590b0389d14148ac075c6b8cac2b85>
    <artmIndiceRevision xmlns="60d9eac4-a4ae-41f6-b29f-e9e6ccfac35e" xsi:nil="true"/>
    <artmNoReference xmlns="60d9eac4-a4ae-41f6-b29f-e9e6ccfac35e" xsi:nil="true"/>
    <artmNotesGesDoc xmlns="60d9eac4-a4ae-41f6-b29f-e9e6ccfac35e" xsi:nil="true"/>
    <n81f845807a14d90a20a0872117659a6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1205092a-a0ef-4127-9ac4-d3803732b49b</TermId>
        </TermInfo>
      </Terms>
    </n81f845807a14d90a20a0872117659a6>
    <artmNoDossier xmlns="60d9eac4-a4ae-41f6-b29f-e9e6ccfac35e" xsi:nil="true"/>
    <d19122f103a34804acb023ab8ba144cd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a406fa23-d201-4522-9efd-3b71690c2ed6</TermId>
        </TermInfo>
      </Terms>
    </d19122f103a34804acb023ab8ba144cd>
    <Date xmlns="b2bcc4b3-1839-4549-b6b8-0f447eca2041" xsi:nil="true"/>
    <la02349c2fee49e18ccf26669fc63ed2 xmlns="60d9eac4-a4ae-41f6-b29f-e9e6ccfac35e">
      <Terms xmlns="http://schemas.microsoft.com/office/infopath/2007/PartnerControls">
        <TermInfo xmlns="http://schemas.microsoft.com/office/infopath/2007/PartnerControls">
          <TermName xmlns="http://schemas.microsoft.com/office/infopath/2007/PartnerControls">Électronique</TermName>
          <TermId xmlns="http://schemas.microsoft.com/office/infopath/2007/PartnerControls">eefcd40e-cb79-4039-930a-8a07411899ed</TermId>
        </TermInfo>
      </Terms>
    </la02349c2fee49e18ccf26669fc63ed2>
    <dc42d1920f4849fcace233e1b1a4354f xmlns="60d9eac4-a4ae-41f6-b29f-e9e6ccfac35e">
      <Terms xmlns="http://schemas.microsoft.com/office/infopath/2007/PartnerControls">
        <TermInfo xmlns="http://schemas.microsoft.com/office/infopath/2007/PartnerControls">
          <TermName xmlns="http://schemas.microsoft.com/office/infopath/2007/PartnerControls">À déterminer</TermName>
          <TermId xmlns="http://schemas.microsoft.com/office/infopath/2007/PartnerControls">e929e520-1315-4656-9008-c5f5cd15317b</TermId>
        </TermInfo>
      </Terms>
    </dc42d1920f4849fcace233e1b1a4354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artmEspaceDocumentaire" ma:contentTypeID="0x0101000FC5E9DFF416C94B9E845643CC03CE7A00093FF8F8C3CA4C4981922DB5F7B81F7C" ma:contentTypeVersion="48" ma:contentTypeDescription="" ma:contentTypeScope="" ma:versionID="adbc23d18cb50b5b1b131a93c13d6acd">
  <xsd:schema xmlns:xsd="http://www.w3.org/2001/XMLSchema" xmlns:xs="http://www.w3.org/2001/XMLSchema" xmlns:p="http://schemas.microsoft.com/office/2006/metadata/properties" xmlns:ns2="60d9eac4-a4ae-41f6-b29f-e9e6ccfac35e" xmlns:ns3="7db10255-681c-4a24-9e39-ce944e656071" xmlns:ns4="b2bcc4b3-1839-4549-b6b8-0f447eca2041" targetNamespace="http://schemas.microsoft.com/office/2006/metadata/properties" ma:root="true" ma:fieldsID="cbc9d5828b44e106ae36a90889c241b5" ns2:_="" ns3:_="" ns4:_="">
    <xsd:import namespace="60d9eac4-a4ae-41f6-b29f-e9e6ccfac35e"/>
    <xsd:import namespace="7db10255-681c-4a24-9e39-ce944e656071"/>
    <xsd:import namespace="b2bcc4b3-1839-4549-b6b8-0f447eca2041"/>
    <xsd:element name="properties">
      <xsd:complexType>
        <xsd:sequence>
          <xsd:element name="documentManagement">
            <xsd:complexType>
              <xsd:all>
                <xsd:element ref="ns2:artmAncienNom" minOccurs="0"/>
                <xsd:element ref="ns2:artmAncienneCote" minOccurs="0"/>
                <xsd:element ref="ns2:artmAnnee" minOccurs="0"/>
                <xsd:element ref="ns2:artmAuteur" minOccurs="0"/>
                <xsd:element ref="ns2:ke7bbc22f47449f887dc7eebd0198e75" minOccurs="0"/>
                <xsd:element ref="ns3:TaxCatchAll" minOccurs="0"/>
                <xsd:element ref="ns3:TaxCatchAllLabel" minOccurs="0"/>
                <xsd:element ref="ns2:dd590b0389d14148ac075c6b8cac2b85" minOccurs="0"/>
                <xsd:element ref="ns2:artmDateDocument" minOccurs="0"/>
                <xsd:element ref="ns2:artmDescription" minOccurs="0"/>
                <xsd:element ref="ns2:dc42d1920f4849fcace233e1b1a4354f" minOccurs="0"/>
                <xsd:element ref="ns2:artmIndiceRevision" minOccurs="0"/>
                <xsd:element ref="ns2:d19122f103a34804acb023ab8ba144cd" minOccurs="0"/>
                <xsd:element ref="ns2:artmNoDossier" minOccurs="0"/>
                <xsd:element ref="ns2:artmNoReference" minOccurs="0"/>
                <xsd:element ref="ns2:artmNotesGesDoc" minOccurs="0"/>
                <xsd:element ref="ns2:n81f845807a14d90a20a0872117659a6" minOccurs="0"/>
                <xsd:element ref="ns2:ac80431f758b42aaaaf1d3269e7bad54" minOccurs="0"/>
                <xsd:element ref="ns2:la02349c2fee49e18ccf26669fc63ed2" minOccurs="0"/>
                <xsd:element ref="ns2:l624c882aadd4540a134571727284c74" minOccurs="0"/>
                <xsd:element ref="ns2:artmProvenance" minOccurs="0"/>
                <xsd:element ref="ns2:artmDestinataire" minOccurs="0"/>
                <xsd:element ref="ns4:MediaServiceMetadata" minOccurs="0"/>
                <xsd:element ref="ns4:MediaServiceFastMetadata" minOccurs="0"/>
                <xsd:element ref="ns4:MediaServiceDateTaken" minOccurs="0"/>
                <xsd:element ref="ns4:MediaLengthInSeconds" minOccurs="0"/>
                <xsd:element ref="ns4:lcf76f155ced4ddcb4097134ff3c332f" minOccurs="0"/>
                <xsd:element ref="ns4:MediaServiceLocation" minOccurs="0"/>
                <xsd:element ref="ns4:MediaServiceGenerationTime" minOccurs="0"/>
                <xsd:element ref="ns4:MediaServiceEventHashCode" minOccurs="0"/>
                <xsd:element ref="ns4:MediaServiceOCR" minOccurs="0"/>
                <xsd:element ref="ns3:SharedWithUsers" minOccurs="0"/>
                <xsd:element ref="ns3:SharedWithDetails" minOccurs="0"/>
                <xsd:element ref="ns4:Date"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9eac4-a4ae-41f6-b29f-e9e6ccfac35e" elementFormDefault="qualified">
    <xsd:import namespace="http://schemas.microsoft.com/office/2006/documentManagement/types"/>
    <xsd:import namespace="http://schemas.microsoft.com/office/infopath/2007/PartnerControls"/>
    <xsd:element name="artmAncienNom" ma:index="8" nillable="true" ma:displayName="Ancien nom" ma:internalName="artmAncienNom">
      <xsd:simpleType>
        <xsd:restriction base="dms:Text">
          <xsd:maxLength value="255"/>
        </xsd:restriction>
      </xsd:simpleType>
    </xsd:element>
    <xsd:element name="artmAncienneCote" ma:index="9" nillable="true" ma:displayName="Ancienne cote" ma:internalName="artmAncienneCote">
      <xsd:simpleType>
        <xsd:restriction base="dms:Text">
          <xsd:maxLength value="255"/>
        </xsd:restriction>
      </xsd:simpleType>
    </xsd:element>
    <xsd:element name="artmAnnee" ma:index="10" nillable="true" ma:displayName="Année" ma:internalName="artmAnnee">
      <xsd:simpleType>
        <xsd:restriction base="dms:Text">
          <xsd:maxLength value="255"/>
        </xsd:restriction>
      </xsd:simpleType>
    </xsd:element>
    <xsd:element name="artmAuteur" ma:index="11" nillable="true" ma:displayName="Auteur du document" ma:internalName="artmAuteur">
      <xsd:simpleType>
        <xsd:restriction base="dms:Text">
          <xsd:maxLength value="255"/>
        </xsd:restriction>
      </xsd:simpleType>
    </xsd:element>
    <xsd:element name="ke7bbc22f47449f887dc7eebd0198e75" ma:index="12" nillable="true" ma:taxonomy="true" ma:internalName="ke7bbc22f47449f887dc7eebd0198e75" ma:taxonomyFieldName="artmClassification" ma:displayName="Classification" ma:default="3;#1000 Administration|6ba5c885-a1f4-4710-86cf-9a4ca366c7f9" ma:fieldId="{4e7bbc22-f474-49f8-87dc-7eebd0198e75}" ma:sspId="49104af7-9e60-4236-8bb1-95acb2461f12" ma:termSetId="c21bbe4b-b3e4-49c6-b0ed-93783e3dcc25" ma:anchorId="00000000-0000-0000-0000-000000000000" ma:open="false" ma:isKeyword="false">
      <xsd:complexType>
        <xsd:sequence>
          <xsd:element ref="pc:Terms" minOccurs="0" maxOccurs="1"/>
        </xsd:sequence>
      </xsd:complexType>
    </xsd:element>
    <xsd:element name="dd590b0389d14148ac075c6b8cac2b85" ma:index="16" nillable="true" ma:taxonomy="true" ma:internalName="dd590b0389d14148ac075c6b8cac2b85" ma:taxonomyFieldName="artmClassificationDossier" ma:displayName="Classification dossier" ma:default="4;#À déterminer|c8dde813-985b-4a7f-9337-ac6f309d7426" ma:fieldId="{dd590b03-89d1-4148-ac07-5c6b8cac2b85}" ma:sspId="49104af7-9e60-4236-8bb1-95acb2461f12" ma:termSetId="3eb91464-a5b2-44e3-9958-4d5e8e1b9a14" ma:anchorId="00000000-0000-0000-0000-000000000000" ma:open="false" ma:isKeyword="false">
      <xsd:complexType>
        <xsd:sequence>
          <xsd:element ref="pc:Terms" minOccurs="0" maxOccurs="1"/>
        </xsd:sequence>
      </xsd:complexType>
    </xsd:element>
    <xsd:element name="artmDateDocument" ma:index="18" nillable="true" ma:displayName="Date du document" ma:format="DateOnly" ma:internalName="artmDateDocument">
      <xsd:simpleType>
        <xsd:restriction base="dms:DateTime"/>
      </xsd:simpleType>
    </xsd:element>
    <xsd:element name="artmDescription" ma:index="19" nillable="true" ma:displayName="Description" ma:internalName="artmDescription">
      <xsd:simpleType>
        <xsd:restriction base="dms:Note">
          <xsd:maxLength value="255"/>
        </xsd:restriction>
      </xsd:simpleType>
    </xsd:element>
    <xsd:element name="dc42d1920f4849fcace233e1b1a4354f" ma:index="20" nillable="true" ma:taxonomy="true" ma:internalName="dc42d1920f4849fcace233e1b1a4354f" ma:taxonomyFieldName="artmDiscipline" ma:displayName="Discipline" ma:default="8;#À déterminer|e929e520-1315-4656-9008-c5f5cd15317b" ma:fieldId="{dc42d192-0f48-49fc-ace2-33e1b1a4354f}" ma:sspId="49104af7-9e60-4236-8bb1-95acb2461f12" ma:termSetId="3e206504-84d6-4bec-b8cc-377600c90260" ma:anchorId="00000000-0000-0000-0000-000000000000" ma:open="false" ma:isKeyword="false">
      <xsd:complexType>
        <xsd:sequence>
          <xsd:element ref="pc:Terms" minOccurs="0" maxOccurs="1"/>
        </xsd:sequence>
      </xsd:complexType>
    </xsd:element>
    <xsd:element name="artmIndiceRevision" ma:index="22" nillable="true" ma:displayName="Indice de révision" ma:internalName="artmIndiceRevision">
      <xsd:simpleType>
        <xsd:restriction base="dms:Text">
          <xsd:maxLength value="255"/>
        </xsd:restriction>
      </xsd:simpleType>
    </xsd:element>
    <xsd:element name="d19122f103a34804acb023ab8ba144cd" ma:index="23" nillable="true" ma:taxonomy="true" ma:internalName="d19122f103a34804acb023ab8ba144cd" ma:taxonomyFieldName="artmLocalisationGeographique" ma:displayName="Localisation géographique" ma:default="9;#À déterminer|a406fa23-d201-4522-9efd-3b71690c2ed6" ma:fieldId="{d19122f1-03a3-4804-acb0-23ab8ba144cd}" ma:sspId="49104af7-9e60-4236-8bb1-95acb2461f12" ma:termSetId="ab099d38-0dbe-49b3-bd06-e755476db2e3" ma:anchorId="00000000-0000-0000-0000-000000000000" ma:open="false" ma:isKeyword="false">
      <xsd:complexType>
        <xsd:sequence>
          <xsd:element ref="pc:Terms" minOccurs="0" maxOccurs="1"/>
        </xsd:sequence>
      </xsd:complexType>
    </xsd:element>
    <xsd:element name="artmNoDossier" ma:index="25" nillable="true" ma:displayName="No de dossier" ma:internalName="artmNoDossier">
      <xsd:simpleType>
        <xsd:restriction base="dms:Text">
          <xsd:maxLength value="255"/>
        </xsd:restriction>
      </xsd:simpleType>
    </xsd:element>
    <xsd:element name="artmNoReference" ma:index="26" nillable="true" ma:displayName="No de référence" ma:internalName="artmNoReference">
      <xsd:simpleType>
        <xsd:restriction base="dms:Text">
          <xsd:maxLength value="255"/>
        </xsd:restriction>
      </xsd:simpleType>
    </xsd:element>
    <xsd:element name="artmNotesGesDoc" ma:index="27" nillable="true" ma:displayName="Notes gestion doc" ma:internalName="artmNotesGesDoc">
      <xsd:simpleType>
        <xsd:restriction base="dms:Note">
          <xsd:maxLength value="255"/>
        </xsd:restriction>
      </xsd:simpleType>
    </xsd:element>
    <xsd:element name="n81f845807a14d90a20a0872117659a6" ma:index="28" nillable="true" ma:taxonomy="true" ma:internalName="n81f845807a14d90a20a0872117659a6" ma:taxonomyFieldName="artmRaisonEmission" ma:displayName="Raison d'émission" ma:default="5;#À déterminer|1205092a-a0ef-4127-9ac4-d3803732b49b" ma:fieldId="{781f8458-07a1-4d90-a20a-0872117659a6}" ma:sspId="49104af7-9e60-4236-8bb1-95acb2461f12" ma:termSetId="78af13a1-eefd-4dc4-ae89-945bdff95f99" ma:anchorId="00000000-0000-0000-0000-000000000000" ma:open="false" ma:isKeyword="false">
      <xsd:complexType>
        <xsd:sequence>
          <xsd:element ref="pc:Terms" minOccurs="0" maxOccurs="1"/>
        </xsd:sequence>
      </xsd:complexType>
    </xsd:element>
    <xsd:element name="ac80431f758b42aaaaf1d3269e7bad54" ma:index="30" nillable="true" ma:taxonomy="true" ma:internalName="ac80431f758b42aaaaf1d3269e7bad54" ma:taxonomyFieldName="artmStatutApprobation" ma:displayName="Statut d'approbation" ma:default="6;#À déterminer|f1afe890-6a5f-4ec1-8f03-8174d9f50c50" ma:fieldId="{ac80431f-758b-42aa-aaf1-d3269e7bad54}" ma:sspId="49104af7-9e60-4236-8bb1-95acb2461f12" ma:termSetId="85cf45b6-fd95-43f4-8937-c39bdd464f57" ma:anchorId="00000000-0000-0000-0000-000000000000" ma:open="false" ma:isKeyword="false">
      <xsd:complexType>
        <xsd:sequence>
          <xsd:element ref="pc:Terms" minOccurs="0" maxOccurs="1"/>
        </xsd:sequence>
      </xsd:complexType>
    </xsd:element>
    <xsd:element name="la02349c2fee49e18ccf26669fc63ed2" ma:index="32" nillable="true" ma:taxonomy="true" ma:internalName="la02349c2fee49e18ccf26669fc63ed2" ma:taxonomyFieldName="artmSupportDocument" ma:displayName="Support du document" ma:default="7;#Électronique|eefcd40e-cb79-4039-930a-8a07411899ed" ma:fieldId="{5a02349c-2fee-49e1-8ccf-26669fc63ed2}" ma:sspId="49104af7-9e60-4236-8bb1-95acb2461f12" ma:termSetId="b262de2d-54cd-46b5-b167-d38f97126e8a" ma:anchorId="00000000-0000-0000-0000-000000000000" ma:open="false" ma:isKeyword="false">
      <xsd:complexType>
        <xsd:sequence>
          <xsd:element ref="pc:Terms" minOccurs="0" maxOccurs="1"/>
        </xsd:sequence>
      </xsd:complexType>
    </xsd:element>
    <xsd:element name="l624c882aadd4540a134571727284c74" ma:index="34" nillable="true" ma:taxonomy="true" ma:internalName="l624c882aadd4540a134571727284c74" ma:taxonomyFieldName="artmTypeDocument" ma:displayName="Type de document" ma:default="10;#À déterminer|30606af5-ea93-487a-b429-da89150ef405" ma:fieldId="{5624c882-aadd-4540-a134-571727284c74}" ma:sspId="49104af7-9e60-4236-8bb1-95acb2461f12" ma:termSetId="33835ea9-612d-4de2-a84f-cc30a17eea17" ma:anchorId="00000000-0000-0000-0000-000000000000" ma:open="false" ma:isKeyword="false">
      <xsd:complexType>
        <xsd:sequence>
          <xsd:element ref="pc:Terms" minOccurs="0" maxOccurs="1"/>
        </xsd:sequence>
      </xsd:complexType>
    </xsd:element>
    <xsd:element name="artmProvenance" ma:index="36" nillable="true" ma:displayName="Provenance" ma:internalName="artmProvenance">
      <xsd:simpleType>
        <xsd:restriction base="dms:Text">
          <xsd:maxLength value="255"/>
        </xsd:restriction>
      </xsd:simpleType>
    </xsd:element>
    <xsd:element name="artmDestinataire" ma:index="37" nillable="true" ma:displayName="Destinataire" ma:internalName="artmDestinatair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db10255-681c-4a24-9e39-ce944e656071"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0275d3a-03d0-42b1-9072-3d8ccc02bcd4}" ma:internalName="TaxCatchAll" ma:showField="CatchAllData" ma:web="7db10255-681c-4a24-9e39-ce944e656071">
      <xsd:complexType>
        <xsd:complexContent>
          <xsd:extension base="dms:MultiChoiceLookup">
            <xsd:sequence>
              <xsd:element name="Value" type="dms:Lookup" maxOccurs="unbounded" minOccurs="0" nillable="true"/>
            </xsd:sequence>
          </xsd:extension>
        </xsd:complexContent>
      </xsd:complexType>
    </xsd:element>
    <xsd:element name="TaxCatchAllLabel" ma:index="14" nillable="true" ma:displayName="Taxonomy Catch All Column1" ma:hidden="true" ma:list="{f0275d3a-03d0-42b1-9072-3d8ccc02bcd4}" ma:internalName="TaxCatchAllLabel" ma:readOnly="true" ma:showField="CatchAllDataLabel" ma:web="7db10255-681c-4a24-9e39-ce944e656071">
      <xsd:complexType>
        <xsd:complexContent>
          <xsd:extension base="dms:MultiChoiceLookup">
            <xsd:sequence>
              <xsd:element name="Value" type="dms:Lookup" maxOccurs="unbounded" minOccurs="0" nillable="true"/>
            </xsd:sequence>
          </xsd:extension>
        </xsd:complexContent>
      </xsd:complexType>
    </xsd:element>
    <xsd:element name="SharedWithUsers" ma:index="4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9"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bcc4b3-1839-4549-b6b8-0f447eca2041" elementFormDefault="qualified">
    <xsd:import namespace="http://schemas.microsoft.com/office/2006/documentManagement/types"/>
    <xsd:import namespace="http://schemas.microsoft.com/office/infopath/2007/PartnerControls"/>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MediaServiceDateTaken" ma:index="40" nillable="true" ma:displayName="MediaServiceDateTaken" ma:hidden="true" ma:indexed="true" ma:internalName="MediaServiceDateTaken" ma:readOnly="true">
      <xsd:simpleType>
        <xsd:restriction base="dms:Text"/>
      </xsd:simpleType>
    </xsd:element>
    <xsd:element name="MediaLengthInSeconds" ma:index="41" nillable="true" ma:displayName="MediaLengthInSeconds" ma:hidden="true" ma:internalName="MediaLengthInSeconds" ma:readOnly="true">
      <xsd:simpleType>
        <xsd:restriction base="dms:Unknown"/>
      </xsd:simpleType>
    </xsd:element>
    <xsd:element name="lcf76f155ced4ddcb4097134ff3c332f" ma:index="43" nillable="true" ma:taxonomy="true" ma:internalName="lcf76f155ced4ddcb4097134ff3c332f" ma:taxonomyFieldName="MediaServiceImageTags" ma:displayName="Balises d’images" ma:readOnly="false" ma:fieldId="{5cf76f15-5ced-4ddc-b409-7134ff3c332f}" ma:taxonomyMulti="true" ma:sspId="49104af7-9e60-4236-8bb1-95acb2461f12" ma:termSetId="09814cd3-568e-fe90-9814-8d621ff8fb84" ma:anchorId="fba54fb3-c3e1-fe81-a776-ca4b69148c4d" ma:open="true" ma:isKeyword="false">
      <xsd:complexType>
        <xsd:sequence>
          <xsd:element ref="pc:Terms" minOccurs="0" maxOccurs="1"/>
        </xsd:sequence>
      </xsd:complexType>
    </xsd:element>
    <xsd:element name="MediaServiceLocation" ma:index="44" nillable="true" ma:displayName="Location" ma:indexed="true" ma:internalName="MediaServiceLocation" ma:readOnly="true">
      <xsd:simpleType>
        <xsd:restriction base="dms:Text"/>
      </xsd:simpleType>
    </xsd:element>
    <xsd:element name="MediaServiceGenerationTime" ma:index="45" nillable="true" ma:displayName="MediaServiceGenerationTime" ma:hidden="true" ma:internalName="MediaServiceGenerationTime" ma:readOnly="true">
      <xsd:simpleType>
        <xsd:restriction base="dms:Text"/>
      </xsd:simpleType>
    </xsd:element>
    <xsd:element name="MediaServiceEventHashCode" ma:index="46" nillable="true" ma:displayName="MediaServiceEventHashCode" ma:hidden="true" ma:internalName="MediaServiceEventHashCode" ma:readOnly="true">
      <xsd:simpleType>
        <xsd:restriction base="dms:Text"/>
      </xsd:simpleType>
    </xsd:element>
    <xsd:element name="MediaServiceOCR" ma:index="47" nillable="true" ma:displayName="Extracted Text" ma:internalName="MediaServiceOCR" ma:readOnly="true">
      <xsd:simpleType>
        <xsd:restriction base="dms:Note">
          <xsd:maxLength value="255"/>
        </xsd:restriction>
      </xsd:simpleType>
    </xsd:element>
    <xsd:element name="Date" ma:index="50" nillable="true" ma:displayName="Date" ma:format="DateOnly" ma:internalName="Date">
      <xsd:simpleType>
        <xsd:restriction base="dms:DateTime"/>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BC1489-8826-449E-BB6A-33658C23AC6E}">
  <ds:schemaRefs>
    <ds:schemaRef ds:uri="http://schemas.microsoft.com/office/2006/metadata/properties"/>
    <ds:schemaRef ds:uri="7db10255-681c-4a24-9e39-ce944e656071"/>
    <ds:schemaRef ds:uri="http://www.w3.org/XML/1998/namespace"/>
    <ds:schemaRef ds:uri="60d9eac4-a4ae-41f6-b29f-e9e6ccfac35e"/>
    <ds:schemaRef ds:uri="http://purl.org/dc/elements/1.1/"/>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 ds:uri="b2bcc4b3-1839-4549-b6b8-0f447eca2041"/>
  </ds:schemaRefs>
</ds:datastoreItem>
</file>

<file path=customXml/itemProps2.xml><?xml version="1.0" encoding="utf-8"?>
<ds:datastoreItem xmlns:ds="http://schemas.openxmlformats.org/officeDocument/2006/customXml" ds:itemID="{86FED797-52F8-4FE2-AAC9-85F2D0DACA2E}">
  <ds:schemaRefs>
    <ds:schemaRef ds:uri="http://schemas.microsoft.com/sharepoint/v3/contenttype/forms"/>
  </ds:schemaRefs>
</ds:datastoreItem>
</file>

<file path=customXml/itemProps3.xml><?xml version="1.0" encoding="utf-8"?>
<ds:datastoreItem xmlns:ds="http://schemas.openxmlformats.org/officeDocument/2006/customXml" ds:itemID="{0AA18278-1333-4162-86DD-768D7E6494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9eac4-a4ae-41f6-b29f-e9e6ccfac35e"/>
    <ds:schemaRef ds:uri="7db10255-681c-4a24-9e39-ce944e656071"/>
    <ds:schemaRef ds:uri="b2bcc4b3-1839-4549-b6b8-0f447eca20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Bordereau de prix</vt:lpstr>
      <vt:lpstr>'Bordereau de prix'!Zone_d_impression</vt:lpstr>
    </vt:vector>
  </TitlesOfParts>
  <Manager/>
  <Company>ARTM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Hugues Deleu</dc:creator>
  <cp:keywords/>
  <dc:description/>
  <cp:lastModifiedBy>Yohann Chatel</cp:lastModifiedBy>
  <cp:revision/>
  <cp:lastPrinted>2024-08-02T11:53:33Z</cp:lastPrinted>
  <dcterms:created xsi:type="dcterms:W3CDTF">2024-06-19T18:24:46Z</dcterms:created>
  <dcterms:modified xsi:type="dcterms:W3CDTF">2024-09-06T18:42:30Z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0x0101000FC5E9DFF416C94B9E845643CC03CE7A00093FF8F8C3CA4C4981922DB5F7B81F7C</vt:lpwstr>
  </property>
  <property fmtid="{D5CDD505-2E9C-101B-9397-08002B2CF9AE}" pid="3" name="MediaServiceImageTags">
    <vt:lpwstr/>
  </property>
  <property fmtid="{D5CDD505-2E9C-101B-9397-08002B2CF9AE}" pid="4" name="artmRaisonEmission">
    <vt:lpwstr>5;#À déterminer|1205092a-a0ef-4127-9ac4-d3803732b49b</vt:lpwstr>
  </property>
  <property fmtid="{D5CDD505-2E9C-101B-9397-08002B2CF9AE}" pid="5" name="artmDiscipline">
    <vt:lpwstr>8;#À déterminer|e929e520-1315-4656-9008-c5f5cd15317b</vt:lpwstr>
  </property>
  <property fmtid="{D5CDD505-2E9C-101B-9397-08002B2CF9AE}" pid="6" name="artmSupportDocument">
    <vt:lpwstr>7;#Électronique|eefcd40e-cb79-4039-930a-8a07411899ed</vt:lpwstr>
  </property>
  <property fmtid="{D5CDD505-2E9C-101B-9397-08002B2CF9AE}" pid="7" name="artmClassification">
    <vt:lpwstr>3;#1000 Administration|6ba5c885-a1f4-4710-86cf-9a4ca366c7f9</vt:lpwstr>
  </property>
  <property fmtid="{D5CDD505-2E9C-101B-9397-08002B2CF9AE}" pid="8" name="artmTypeDocument">
    <vt:lpwstr>10;#À déterminer|30606af5-ea93-487a-b429-da89150ef405</vt:lpwstr>
  </property>
  <property fmtid="{D5CDD505-2E9C-101B-9397-08002B2CF9AE}" pid="9" name="artmLocalisationGeographique">
    <vt:lpwstr>9;#À déterminer|a406fa23-d201-4522-9efd-3b71690c2ed6</vt:lpwstr>
  </property>
  <property fmtid="{D5CDD505-2E9C-101B-9397-08002B2CF9AE}" pid="10" name="artmClassificationDossier">
    <vt:lpwstr>4;#À déterminer|c8dde813-985b-4a7f-9337-ac6f309d7426</vt:lpwstr>
  </property>
  <property fmtid="{D5CDD505-2E9C-101B-9397-08002B2CF9AE}" pid="11" name="artmStatutApprobation">
    <vt:lpwstr>6;#À déterminer|f1afe890-6a5f-4ec1-8f03-8174d9f50c50</vt:lpwstr>
  </property>
</Properties>
</file>