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rtmquebec.sharepoint.com/sites/DirFinances/SR1000/1900_Approvisionnement/1910_Appel_offres/2024/1000729_Émulation de la carte OPUS sur mobile/1_DAO/Cahiers fin/SEAO/"/>
    </mc:Choice>
  </mc:AlternateContent>
  <xr:revisionPtr revIDLastSave="256" documentId="8_{8A46A816-7F02-42C1-922D-312D46ABCB93}" xr6:coauthVersionLast="47" xr6:coauthVersionMax="47" xr10:uidLastSave="{036435F1-7332-46BB-9C59-2E79CAE2C830}"/>
  <bookViews>
    <workbookView xWindow="180" yWindow="10" windowWidth="19020" windowHeight="9340" xr2:uid="{483D8EAF-CE31-44E8-B33F-F44BB9EF938C}"/>
  </bookViews>
  <sheets>
    <sheet name="Bordereau de prix" sheetId="2" r:id="rId1"/>
  </sheets>
  <definedNames>
    <definedName name="_xlnm.Print_Area" localSheetId="0">'Bordereau de prix'!$A$1:$J$77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2" l="1"/>
  <c r="E24" i="2"/>
  <c r="F50" i="2"/>
  <c r="G52" i="2"/>
  <c r="F52" i="2"/>
  <c r="E55" i="2"/>
  <c r="F55" i="2"/>
  <c r="G55" i="2"/>
  <c r="H55" i="2"/>
  <c r="I55" i="2"/>
  <c r="I52" i="2" l="1"/>
  <c r="H52" i="2"/>
  <c r="H53" i="2" s="1"/>
  <c r="F53" i="2"/>
  <c r="G50" i="2"/>
  <c r="G51" i="2" s="1"/>
  <c r="F51" i="2"/>
  <c r="F48" i="2"/>
  <c r="F49" i="2" s="1"/>
  <c r="G48" i="2"/>
  <c r="G49" i="2" s="1"/>
  <c r="I53" i="2"/>
  <c r="I50" i="2"/>
  <c r="I51" i="2" s="1"/>
  <c r="I48" i="2"/>
  <c r="I49" i="2" s="1"/>
  <c r="I46" i="2"/>
  <c r="I47" i="2" s="1"/>
  <c r="H50" i="2"/>
  <c r="H51" i="2" s="1"/>
  <c r="H48" i="2"/>
  <c r="H49" i="2" s="1"/>
  <c r="H46" i="2"/>
  <c r="H47" i="2" s="1"/>
  <c r="G46" i="2"/>
  <c r="F46" i="2"/>
  <c r="F47" i="2" s="1"/>
  <c r="G57" i="2"/>
  <c r="G53" i="2"/>
  <c r="E57" i="2"/>
  <c r="E51" i="2"/>
  <c r="F29" i="2"/>
  <c r="G29" i="2"/>
  <c r="H29" i="2"/>
  <c r="I29" i="2"/>
  <c r="F30" i="2"/>
  <c r="G30" i="2"/>
  <c r="H30" i="2"/>
  <c r="I30" i="2"/>
  <c r="F31" i="2"/>
  <c r="G31" i="2"/>
  <c r="H31" i="2"/>
  <c r="I31" i="2"/>
  <c r="E31" i="2"/>
  <c r="E30" i="2"/>
  <c r="E29" i="2"/>
  <c r="F24" i="2"/>
  <c r="G24" i="2"/>
  <c r="H24" i="2"/>
  <c r="I24" i="2"/>
  <c r="F25" i="2"/>
  <c r="G25" i="2"/>
  <c r="H25" i="2"/>
  <c r="I25" i="2"/>
  <c r="F26" i="2"/>
  <c r="G26" i="2"/>
  <c r="H26" i="2"/>
  <c r="I26" i="2"/>
  <c r="E26" i="2"/>
  <c r="E25" i="2"/>
  <c r="I62" i="2"/>
  <c r="H62" i="2"/>
  <c r="G62" i="2"/>
  <c r="F62" i="2"/>
  <c r="I59" i="2"/>
  <c r="H59" i="2"/>
  <c r="G59" i="2"/>
  <c r="F59" i="2"/>
  <c r="E59" i="2"/>
  <c r="I57" i="2"/>
  <c r="H57" i="2"/>
  <c r="H60" i="2" s="1"/>
  <c r="F57" i="2"/>
  <c r="E53" i="2"/>
  <c r="G47" i="2"/>
  <c r="I45" i="2"/>
  <c r="H45" i="2"/>
  <c r="G45" i="2"/>
  <c r="F45" i="2"/>
  <c r="E45" i="2"/>
  <c r="I35" i="2"/>
  <c r="H35" i="2"/>
  <c r="G35" i="2"/>
  <c r="F35" i="2"/>
  <c r="I15" i="2"/>
  <c r="H15" i="2"/>
  <c r="G15" i="2"/>
  <c r="F15" i="2"/>
  <c r="I13" i="2"/>
  <c r="H13" i="2"/>
  <c r="G13" i="2"/>
  <c r="F13" i="2"/>
  <c r="E13" i="2"/>
  <c r="E16" i="2" s="1"/>
  <c r="D13" i="2"/>
  <c r="D16" i="2" s="1"/>
  <c r="E49" i="2" l="1"/>
  <c r="G27" i="2"/>
  <c r="H27" i="2"/>
  <c r="I27" i="2"/>
  <c r="F27" i="2"/>
  <c r="F32" i="2"/>
  <c r="F16" i="2"/>
  <c r="G32" i="2"/>
  <c r="H16" i="2"/>
  <c r="E27" i="2"/>
  <c r="F60" i="2"/>
  <c r="F63" i="2" s="1"/>
  <c r="H63" i="2"/>
  <c r="G60" i="2"/>
  <c r="G63" i="2" s="1"/>
  <c r="E32" i="2"/>
  <c r="H32" i="2"/>
  <c r="E47" i="2"/>
  <c r="I32" i="2"/>
  <c r="G16" i="2"/>
  <c r="I16" i="2"/>
  <c r="I60" i="2"/>
  <c r="I63" i="2" s="1"/>
  <c r="E60" i="2" l="1"/>
  <c r="E63" i="2" s="1"/>
  <c r="H65" i="2" s="1"/>
  <c r="G17" i="2"/>
  <c r="I17" i="2"/>
  <c r="H18" i="2"/>
  <c r="I64" i="2"/>
  <c r="F33" i="2"/>
  <c r="F36" i="2" s="1"/>
  <c r="E36" i="2"/>
  <c r="I33" i="2"/>
  <c r="I36" i="2" s="1"/>
  <c r="H33" i="2"/>
  <c r="H36" i="2" s="1"/>
  <c r="G33" i="2"/>
  <c r="G36" i="2" s="1"/>
  <c r="G64" i="2" l="1"/>
  <c r="I37" i="2"/>
  <c r="H38" i="2"/>
  <c r="H68" i="2" s="1"/>
  <c r="G37" i="2"/>
</calcChain>
</file>

<file path=xl/sharedStrings.xml><?xml version="1.0" encoding="utf-8"?>
<sst xmlns="http://schemas.openxmlformats.org/spreadsheetml/2006/main" count="79" uniqueCount="55">
  <si>
    <t>Appel d'offres 1000729 - Mise en place de solutions d'émulation de cartes OPUS sur mobile</t>
  </si>
  <si>
    <t>Bordereau de Prix</t>
  </si>
  <si>
    <t>Instructions :</t>
  </si>
  <si>
    <t>Le Soumissionnaire doit remplir seulement les cases en jaune. Toutes les autres cases ne doivent pas être modifiées. Si jamais des erreurs dans les calculs sont détectés, en informer rapidement le DONNEUR D'ORDRE.</t>
  </si>
  <si>
    <t>Volet A - Mise en place et droits d'utilisation du logiciel service</t>
  </si>
  <si>
    <t>Item</t>
  </si>
  <si>
    <t>Elément de prix</t>
  </si>
  <si>
    <t>Unité de prix</t>
  </si>
  <si>
    <r>
      <rPr>
        <b/>
        <sz val="11"/>
        <color rgb="FF000000"/>
        <rFont val="Calibri"/>
        <family val="2"/>
      </rPr>
      <t xml:space="preserve">Déploiement de la solution
</t>
    </r>
    <r>
      <rPr>
        <sz val="11"/>
        <color rgb="FF000000"/>
        <rFont val="Calibri"/>
        <family val="2"/>
      </rPr>
      <t xml:space="preserve">
</t>
    </r>
  </si>
  <si>
    <t>forfait une seule fois</t>
  </si>
  <si>
    <t xml:space="preserve">Droit d'utilisation logiciel-service
</t>
  </si>
  <si>
    <t>forfait annuel</t>
  </si>
  <si>
    <r>
      <rPr>
        <b/>
        <sz val="11"/>
        <color rgb="FF000000"/>
        <rFont val="Calibri"/>
        <scheme val="minor"/>
      </rPr>
      <t xml:space="preserve">Frais de Sortie
</t>
    </r>
    <r>
      <rPr>
        <sz val="11"/>
        <color rgb="FF000000"/>
        <rFont val="Calibri"/>
        <scheme val="minor"/>
      </rPr>
      <t>Application des clauses de réversibilité</t>
    </r>
  </si>
  <si>
    <t>Sous-total</t>
  </si>
  <si>
    <t>Indexation</t>
  </si>
  <si>
    <t>Total</t>
  </si>
  <si>
    <t>Total terme de base et années d'options</t>
  </si>
  <si>
    <t>Total Volet A (avant taxes)</t>
  </si>
  <si>
    <t>Volet B - Consommation du Logiciel-service</t>
  </si>
  <si>
    <t>Transactions de personnalisation (création de l'émulation)</t>
  </si>
  <si>
    <r>
      <t xml:space="preserve">Estimation nb de transactions </t>
    </r>
    <r>
      <rPr>
        <i/>
        <vertAlign val="superscript"/>
        <sz val="10"/>
        <color theme="1"/>
        <rFont val="Calibri"/>
        <family val="2"/>
        <scheme val="minor"/>
      </rPr>
      <t>2)</t>
    </r>
  </si>
  <si>
    <t>coût par transaction (=&lt; 100 K transactions)</t>
  </si>
  <si>
    <t>coût par transaction  de 100 K à 500 K transactions</t>
  </si>
  <si>
    <t>coût par transaction &gt; 500 K transactions</t>
  </si>
  <si>
    <t>Total Personnalisation</t>
  </si>
  <si>
    <t>Transactions de chargement</t>
  </si>
  <si>
    <t>coût par transaction (&lt; 10 M transactions)</t>
  </si>
  <si>
    <t>coût par transaction de 10 M à 50 M de transactions</t>
  </si>
  <si>
    <t>coût par transaction &gt; 50 M transactions</t>
  </si>
  <si>
    <t>Total Vente</t>
  </si>
  <si>
    <t>Total Volet B  (avant taxes)</t>
  </si>
  <si>
    <t>Volet C - Services spécialisés</t>
  </si>
  <si>
    <t xml:space="preserve">Soutien technique
</t>
  </si>
  <si>
    <r>
      <t>banque d'heures</t>
    </r>
    <r>
      <rPr>
        <i/>
        <vertAlign val="superscript"/>
        <sz val="10"/>
        <color theme="1"/>
        <rFont val="Calibri"/>
        <family val="2"/>
        <scheme val="minor"/>
      </rPr>
      <t xml:space="preserve"> 2)</t>
    </r>
  </si>
  <si>
    <t>coût soutien technique</t>
  </si>
  <si>
    <t xml:space="preserve">Services spécialisés du fournisseur </t>
  </si>
  <si>
    <r>
      <t xml:space="preserve">Nb heures / an </t>
    </r>
    <r>
      <rPr>
        <i/>
        <vertAlign val="superscript"/>
        <sz val="10"/>
        <color theme="1"/>
        <rFont val="Calibri"/>
        <family val="2"/>
        <scheme val="minor"/>
      </rPr>
      <t>2)</t>
    </r>
  </si>
  <si>
    <t>Gestionnaire de produit (PM)</t>
  </si>
  <si>
    <t>Responsable du train de livraison (RTE)</t>
  </si>
  <si>
    <t>Architecte système (SA)</t>
  </si>
  <si>
    <t>Analyste / configurateur / Spécialiste de solution</t>
  </si>
  <si>
    <t>Développeur</t>
  </si>
  <si>
    <t>Formateur</t>
  </si>
  <si>
    <t xml:space="preserve">Déplacement d'équipe pour PI Planning
</t>
  </si>
  <si>
    <r>
      <t xml:space="preserve">Nb déplacements </t>
    </r>
    <r>
      <rPr>
        <i/>
        <vertAlign val="superscript"/>
        <sz val="10"/>
        <color theme="1"/>
        <rFont val="Calibri"/>
        <family val="2"/>
        <scheme val="minor"/>
      </rPr>
      <t>2)</t>
    </r>
  </si>
  <si>
    <t>Coût forfaitaire par déplacement</t>
  </si>
  <si>
    <t>Total Volet C  (avant taxes)</t>
  </si>
  <si>
    <t>1) En référence à l’article 0.04.02 de la Régie, tous les prix soumis ou autres sommes d'argent prévues sont en devise canadienne.</t>
  </si>
  <si>
    <t>2) Les quantités estimées sont pour la durée du Contrat. Elles servent à comparer les Soumissionnaires sur la même base et ne représentent nullement un engagement de la part du Donneur d'ordre.</t>
  </si>
  <si>
    <t>___________________________________________________________________</t>
  </si>
  <si>
    <t>____________________________________________________________</t>
  </si>
  <si>
    <t>(En lettres moulées)</t>
  </si>
  <si>
    <t>(Date)</t>
  </si>
  <si>
    <t>SOUMISSIONNAIRE :</t>
  </si>
  <si>
    <r>
      <t>Grand total CND</t>
    </r>
    <r>
      <rPr>
        <b/>
        <vertAlign val="superscript"/>
        <sz val="14"/>
        <color theme="1"/>
        <rFont val="Calibri"/>
        <family val="2"/>
        <scheme val="minor"/>
      </rPr>
      <t>1)</t>
    </r>
    <r>
      <rPr>
        <b/>
        <sz val="14"/>
        <color theme="1"/>
        <rFont val="Calibri"/>
        <family val="2"/>
        <scheme val="minor"/>
      </rPr>
      <t xml:space="preserve"> (avant taxes)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</si>
</sst>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_);\(#,##0.00\ &quot;$&quot;\)"/>
    <numFmt numFmtId="44" formatCode="_ * #,##0.00_)\ &quot;$&quot;_ ;_ * \(#,##0.00\)\ &quot;$&quot;_ ;_ * &quot;-&quot;??_)\ &quot;$&quot;_ ;_ @_ "/>
    <numFmt numFmtId="164" formatCode="_ * #,##0_)\ &quot;$&quot;_ ;_ * \(#,##0\)\ &quot;$&quot;_ ;_ * &quot;-&quot;??_)\ &quot;$&quot;_ ;_ @_ "/>
    <numFmt numFmtId="165" formatCode="0.0%"/>
    <numFmt numFmtId="166" formatCode="_ * #,##0.000_)\ &quot;$&quot;_ ;_ * \(#,##0.000\)\ &quot;$&quot;_ ;_ * &quot;-&quot;??_)\ &quot;$&quot;_ ;_ @_ "/>
    <numFmt numFmtId="167" formatCode="#,##0.00\ _$"/>
    <numFmt numFmtId="168" formatCode="#,##0.00\ &quot;$&quot;"/>
  </numFmts>
  <fonts count="2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u/>
      <sz val="12"/>
      <color theme="1"/>
      <name val="Calibri"/>
      <family val="2"/>
      <scheme val="minor"/>
    </font>
    <font>
      <sz val="12"/>
      <color theme="1"/>
      <name val="Calibri"/>
      <family val="2"/>
      <scheme val="minor"/>
    </font>
    <font>
      <b/>
      <u/>
      <sz val="14"/>
      <color theme="1"/>
      <name val="Calibri"/>
      <family val="2"/>
      <scheme val="minor"/>
    </font>
    <font>
      <b/>
      <sz val="11"/>
      <color rgb="FF000000"/>
      <name val="Calibri"/>
      <family val="2"/>
    </font>
    <font>
      <sz val="11"/>
      <color rgb="FF000000"/>
      <name val="Calibri"/>
      <family val="2"/>
    </font>
    <font>
      <b/>
      <sz val="11"/>
      <color rgb="FF000000"/>
      <name val="Calibri"/>
      <family val="2"/>
      <scheme val="minor"/>
    </font>
    <font>
      <sz val="11"/>
      <color rgb="FF000000"/>
      <name val="Calibri"/>
      <family val="2"/>
      <scheme val="minor"/>
    </font>
    <font>
      <i/>
      <sz val="10"/>
      <color theme="1"/>
      <name val="Calibri"/>
      <family val="2"/>
      <scheme val="minor"/>
    </font>
    <font>
      <i/>
      <vertAlign val="superscript"/>
      <sz val="10"/>
      <color theme="1"/>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b/>
      <sz val="14"/>
      <color rgb="FF000000"/>
      <name val="Times New Roman"/>
      <family val="1"/>
    </font>
    <font>
      <sz val="11"/>
      <color rgb="FF000000"/>
      <name val="Times New Roman"/>
      <family val="1"/>
    </font>
    <font>
      <i/>
      <sz val="13"/>
      <color rgb="FF000000"/>
      <name val="Times New Roman"/>
      <family val="1"/>
    </font>
    <font>
      <sz val="13"/>
      <color rgb="FF000000"/>
      <name val="Times New Roman"/>
      <family val="1"/>
    </font>
    <font>
      <b/>
      <sz val="16"/>
      <color rgb="FF000000"/>
      <name val="Calibri"/>
      <family val="2"/>
      <scheme val="minor"/>
    </font>
    <font>
      <b/>
      <sz val="11"/>
      <color rgb="FF000000"/>
      <name val="Calibri"/>
      <scheme val="minor"/>
    </font>
    <font>
      <sz val="11"/>
      <color rgb="FF000000"/>
      <name val="Calibri"/>
      <scheme val="minor"/>
    </font>
    <font>
      <sz val="14"/>
      <color theme="1"/>
      <name val="Calibri"/>
      <family val="2"/>
      <scheme val="minor"/>
    </font>
    <font>
      <b/>
      <vertAlign val="superscript"/>
      <sz val="14"/>
      <color theme="1"/>
      <name val="Calibri"/>
      <family val="2"/>
      <scheme val="minor"/>
    </font>
    <font>
      <sz val="16"/>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DEBF7"/>
        <bgColor indexed="64"/>
      </patternFill>
    </fill>
    <fill>
      <patternFill patternType="solid">
        <fgColor theme="0" tint="-0.14999847407452621"/>
        <bgColor indexed="64"/>
      </patternFill>
    </fill>
    <fill>
      <patternFill patternType="solid">
        <fgColor theme="0"/>
        <bgColor indexed="64"/>
      </patternFill>
    </fill>
  </fills>
  <borders count="68">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indexed="64"/>
      </right>
      <top/>
      <bottom/>
      <diagonal/>
    </border>
    <border>
      <left style="thin">
        <color indexed="64"/>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style="medium">
        <color rgb="FF000000"/>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diagonal/>
    </border>
    <border>
      <left style="thin">
        <color indexed="64"/>
      </left>
      <right style="thin">
        <color indexed="64"/>
      </right>
      <top style="thin">
        <color indexed="64"/>
      </top>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indexed="64"/>
      </right>
      <top style="medium">
        <color indexed="64"/>
      </top>
      <bottom style="medium">
        <color rgb="FF000000"/>
      </bottom>
      <diagonal/>
    </border>
    <border>
      <left style="medium">
        <color indexed="64"/>
      </left>
      <right style="thin">
        <color rgb="FF000000"/>
      </right>
      <top/>
      <bottom style="medium">
        <color rgb="FF000000"/>
      </bottom>
      <diagonal/>
    </border>
    <border>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top style="medium">
        <color rgb="FF000000"/>
      </top>
      <bottom style="medium">
        <color rgb="FF000000"/>
      </bottom>
      <diagonal/>
    </border>
    <border>
      <left style="thin">
        <color indexed="64"/>
      </left>
      <right/>
      <top/>
      <bottom/>
      <diagonal/>
    </border>
    <border>
      <left style="thin">
        <color indexed="64"/>
      </left>
      <right/>
      <top style="medium">
        <color rgb="FF000000"/>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rgb="FF000000"/>
      </top>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style="thin">
        <color indexed="64"/>
      </right>
      <top style="medium">
        <color rgb="FF000000"/>
      </top>
      <bottom style="medium">
        <color rgb="FF000000"/>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66">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5"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164" fontId="0" fillId="0" borderId="0" xfId="1" applyNumberFormat="1" applyFont="1" applyAlignment="1">
      <alignment horizontal="left" vertical="center"/>
    </xf>
    <xf numFmtId="0" fontId="6" fillId="0" borderId="0" xfId="0" applyFont="1" applyAlignment="1">
      <alignment horizontal="left" vertical="center"/>
    </xf>
    <xf numFmtId="0" fontId="2" fillId="3" borderId="1" xfId="0" applyFont="1" applyFill="1" applyBorder="1"/>
    <xf numFmtId="0" fontId="8" fillId="5" borderId="3" xfId="0" applyFont="1" applyFill="1" applyBorder="1" applyAlignment="1">
      <alignment horizontal="center" vertical="center" wrapText="1"/>
    </xf>
    <xf numFmtId="0" fontId="0" fillId="5" borderId="4" xfId="0" applyFill="1" applyBorder="1" applyAlignment="1">
      <alignment vertical="top"/>
    </xf>
    <xf numFmtId="164" fontId="0" fillId="5" borderId="4" xfId="1" applyNumberFormat="1" applyFont="1" applyFill="1" applyBorder="1" applyAlignment="1">
      <alignment vertical="top"/>
    </xf>
    <xf numFmtId="0" fontId="10" fillId="5" borderId="5" xfId="0" applyFont="1" applyFill="1" applyBorder="1" applyAlignment="1">
      <alignment horizontal="center" vertical="center" wrapText="1"/>
    </xf>
    <xf numFmtId="164" fontId="0" fillId="5" borderId="6" xfId="1" applyNumberFormat="1" applyFont="1" applyFill="1" applyBorder="1" applyAlignment="1">
      <alignment vertical="top"/>
    </xf>
    <xf numFmtId="164" fontId="0" fillId="0" borderId="0" xfId="0" applyNumberFormat="1" applyAlignment="1">
      <alignment vertical="center"/>
    </xf>
    <xf numFmtId="9" fontId="0" fillId="0" borderId="0" xfId="0" applyNumberFormat="1" applyAlignment="1">
      <alignment vertical="center"/>
    </xf>
    <xf numFmtId="0" fontId="3" fillId="5" borderId="1" xfId="0" applyFont="1" applyFill="1" applyBorder="1" applyAlignment="1">
      <alignment horizontal="center" vertical="center" wrapText="1"/>
    </xf>
    <xf numFmtId="0" fontId="0" fillId="5" borderId="2" xfId="0" applyFill="1" applyBorder="1"/>
    <xf numFmtId="164" fontId="0" fillId="5" borderId="2" xfId="1" applyNumberFormat="1" applyFont="1" applyFill="1" applyBorder="1" applyAlignment="1">
      <alignment vertical="top"/>
    </xf>
    <xf numFmtId="0" fontId="0" fillId="5" borderId="2" xfId="0" applyFill="1" applyBorder="1" applyAlignment="1">
      <alignment horizontal="left" vertical="top"/>
    </xf>
    <xf numFmtId="164" fontId="0" fillId="0" borderId="0" xfId="1" applyNumberFormat="1" applyFont="1" applyAlignment="1">
      <alignment vertical="top"/>
    </xf>
    <xf numFmtId="0" fontId="10" fillId="0" borderId="0" xfId="0" applyFont="1" applyAlignment="1">
      <alignment horizontal="center" vertical="center" wrapText="1"/>
    </xf>
    <xf numFmtId="164" fontId="0" fillId="0" borderId="0" xfId="1" applyNumberFormat="1" applyFont="1" applyFill="1" applyBorder="1" applyAlignment="1">
      <alignment vertical="top"/>
    </xf>
    <xf numFmtId="0" fontId="0" fillId="5" borderId="7" xfId="0" applyFill="1" applyBorder="1"/>
    <xf numFmtId="9" fontId="0" fillId="0" borderId="0" xfId="0" applyNumberFormat="1"/>
    <xf numFmtId="164" fontId="0" fillId="7" borderId="12" xfId="1" applyNumberFormat="1" applyFont="1" applyFill="1" applyBorder="1" applyAlignment="1">
      <alignment vertical="top"/>
    </xf>
    <xf numFmtId="3" fontId="14" fillId="7" borderId="12" xfId="1" applyNumberFormat="1" applyFont="1" applyFill="1" applyBorder="1" applyAlignment="1">
      <alignment vertical="top"/>
    </xf>
    <xf numFmtId="0" fontId="8" fillId="5" borderId="14" xfId="0" applyFont="1" applyFill="1" applyBorder="1" applyAlignment="1">
      <alignment horizontal="center" vertical="center"/>
    </xf>
    <xf numFmtId="164" fontId="0" fillId="7" borderId="13" xfId="1" applyNumberFormat="1" applyFont="1" applyFill="1" applyBorder="1" applyAlignment="1">
      <alignment vertical="top"/>
    </xf>
    <xf numFmtId="3" fontId="14" fillId="7" borderId="13" xfId="1" applyNumberFormat="1" applyFont="1" applyFill="1" applyBorder="1" applyAlignment="1">
      <alignment vertical="top"/>
    </xf>
    <xf numFmtId="0" fontId="8" fillId="0" borderId="0" xfId="0" applyFont="1" applyAlignment="1">
      <alignment horizontal="center" vertical="center" wrapText="1"/>
    </xf>
    <xf numFmtId="0" fontId="8" fillId="0" borderId="0" xfId="0" applyFont="1" applyAlignment="1">
      <alignment horizontal="left" vertical="top" wrapText="1"/>
    </xf>
    <xf numFmtId="166" fontId="0" fillId="0" borderId="0" xfId="1" applyNumberFormat="1" applyFont="1" applyFill="1" applyBorder="1" applyAlignment="1">
      <alignment vertical="top"/>
    </xf>
    <xf numFmtId="44" fontId="0" fillId="2" borderId="13" xfId="1" applyFont="1" applyFill="1" applyBorder="1" applyAlignment="1">
      <alignment vertical="top"/>
    </xf>
    <xf numFmtId="164" fontId="0" fillId="5" borderId="13" xfId="1" applyNumberFormat="1" applyFont="1" applyFill="1" applyBorder="1" applyAlignment="1">
      <alignment vertical="top"/>
    </xf>
    <xf numFmtId="164" fontId="0" fillId="5" borderId="16" xfId="1" applyNumberFormat="1" applyFont="1" applyFill="1" applyBorder="1" applyAlignment="1">
      <alignment vertical="top"/>
    </xf>
    <xf numFmtId="164" fontId="0" fillId="7" borderId="19" xfId="1" applyNumberFormat="1" applyFont="1" applyFill="1" applyBorder="1" applyAlignment="1">
      <alignment vertical="top"/>
    </xf>
    <xf numFmtId="3" fontId="14" fillId="7" borderId="19" xfId="1" applyNumberFormat="1" applyFont="1" applyFill="1" applyBorder="1" applyAlignment="1">
      <alignment vertical="top"/>
    </xf>
    <xf numFmtId="164" fontId="0" fillId="5" borderId="21" xfId="1" applyNumberFormat="1" applyFont="1" applyFill="1" applyBorder="1" applyAlignment="1">
      <alignment vertical="top"/>
    </xf>
    <xf numFmtId="164" fontId="0" fillId="0" borderId="0" xfId="0" applyNumberFormat="1"/>
    <xf numFmtId="0" fontId="16" fillId="0" borderId="0" xfId="0" applyFont="1" applyAlignment="1">
      <alignment vertical="top" wrapText="1"/>
    </xf>
    <xf numFmtId="164" fontId="16" fillId="0" borderId="0" xfId="0" applyNumberFormat="1" applyFont="1" applyAlignment="1">
      <alignment vertical="top"/>
    </xf>
    <xf numFmtId="0" fontId="17" fillId="0" borderId="0" xfId="0" applyFont="1"/>
    <xf numFmtId="0" fontId="18" fillId="0" borderId="0" xfId="0" applyFont="1"/>
    <xf numFmtId="0" fontId="19" fillId="0" borderId="0" xfId="0" applyFont="1" applyAlignment="1">
      <alignment horizontal="center" vertical="center"/>
    </xf>
    <xf numFmtId="164" fontId="0" fillId="0" borderId="0" xfId="1" applyNumberFormat="1" applyFont="1"/>
    <xf numFmtId="164" fontId="0" fillId="0" borderId="0" xfId="1" applyNumberFormat="1" applyFont="1" applyFill="1"/>
    <xf numFmtId="0" fontId="3" fillId="0" borderId="0" xfId="0" applyFont="1" applyAlignment="1">
      <alignment horizontal="left" vertical="top" wrapText="1"/>
    </xf>
    <xf numFmtId="0" fontId="0" fillId="5" borderId="22" xfId="0" applyFill="1" applyBorder="1" applyAlignment="1">
      <alignment vertical="top"/>
    </xf>
    <xf numFmtId="0" fontId="0" fillId="5" borderId="25" xfId="0" applyFill="1" applyBorder="1" applyAlignment="1">
      <alignment vertical="top"/>
    </xf>
    <xf numFmtId="0" fontId="3" fillId="5" borderId="27" xfId="0" applyFont="1" applyFill="1" applyBorder="1" applyAlignment="1">
      <alignment vertical="top"/>
    </xf>
    <xf numFmtId="0" fontId="2" fillId="3" borderId="30" xfId="0" applyFont="1" applyFill="1" applyBorder="1"/>
    <xf numFmtId="0" fontId="9" fillId="5" borderId="31" xfId="0" applyFont="1" applyFill="1" applyBorder="1" applyAlignment="1">
      <alignment vertical="top" wrapText="1"/>
    </xf>
    <xf numFmtId="0" fontId="2" fillId="3" borderId="22" xfId="0" applyFont="1" applyFill="1" applyBorder="1"/>
    <xf numFmtId="0" fontId="2" fillId="3" borderId="23" xfId="0" applyFont="1" applyFill="1" applyBorder="1"/>
    <xf numFmtId="0" fontId="2" fillId="4" borderId="23" xfId="0" applyFont="1" applyFill="1" applyBorder="1"/>
    <xf numFmtId="0" fontId="2" fillId="4" borderId="24" xfId="0" applyFont="1" applyFill="1" applyBorder="1"/>
    <xf numFmtId="0" fontId="0" fillId="5" borderId="33" xfId="0" applyFill="1" applyBorder="1" applyAlignment="1">
      <alignment vertical="top"/>
    </xf>
    <xf numFmtId="0" fontId="0" fillId="5" borderId="34" xfId="0" applyFill="1" applyBorder="1" applyAlignment="1">
      <alignment vertical="top"/>
    </xf>
    <xf numFmtId="0" fontId="0" fillId="5" borderId="35" xfId="0" applyFill="1" applyBorder="1" applyAlignment="1">
      <alignment vertical="top"/>
    </xf>
    <xf numFmtId="0" fontId="0" fillId="5" borderId="37" xfId="0" applyFill="1" applyBorder="1" applyAlignment="1">
      <alignment vertical="top"/>
    </xf>
    <xf numFmtId="0" fontId="0" fillId="5" borderId="38" xfId="0" applyFill="1" applyBorder="1" applyAlignment="1">
      <alignment vertical="top"/>
    </xf>
    <xf numFmtId="0" fontId="0" fillId="5" borderId="40" xfId="0" applyFill="1" applyBorder="1" applyAlignment="1">
      <alignment vertical="top"/>
    </xf>
    <xf numFmtId="0" fontId="0" fillId="5" borderId="41" xfId="0" applyFill="1" applyBorder="1"/>
    <xf numFmtId="0" fontId="8" fillId="5" borderId="43" xfId="0" applyFont="1" applyFill="1" applyBorder="1" applyAlignment="1">
      <alignment horizontal="left" vertical="top"/>
    </xf>
    <xf numFmtId="0" fontId="12" fillId="7" borderId="45" xfId="0" applyFont="1" applyFill="1" applyBorder="1" applyAlignment="1">
      <alignment vertical="top"/>
    </xf>
    <xf numFmtId="3" fontId="14" fillId="7" borderId="46" xfId="1" applyNumberFormat="1" applyFont="1" applyFill="1" applyBorder="1" applyAlignment="1">
      <alignment vertical="top"/>
    </xf>
    <xf numFmtId="0" fontId="0" fillId="5" borderId="47" xfId="0" applyFill="1" applyBorder="1" applyAlignment="1">
      <alignment vertical="top"/>
    </xf>
    <xf numFmtId="0" fontId="0" fillId="5" borderId="47" xfId="0" applyFill="1" applyBorder="1" applyAlignment="1">
      <alignment vertical="top" wrapText="1"/>
    </xf>
    <xf numFmtId="3" fontId="14" fillId="7" borderId="48" xfId="1" applyNumberFormat="1" applyFont="1" applyFill="1" applyBorder="1" applyAlignment="1">
      <alignment vertical="top"/>
    </xf>
    <xf numFmtId="0" fontId="0" fillId="0" borderId="49" xfId="0" applyBorder="1" applyAlignment="1">
      <alignment vertical="top"/>
    </xf>
    <xf numFmtId="9" fontId="0" fillId="0" borderId="50" xfId="0" applyNumberFormat="1" applyBorder="1"/>
    <xf numFmtId="0" fontId="0" fillId="5" borderId="54" xfId="0" applyFill="1" applyBorder="1" applyAlignment="1">
      <alignment vertical="top" wrapText="1"/>
    </xf>
    <xf numFmtId="164" fontId="0" fillId="5" borderId="48" xfId="1" applyNumberFormat="1" applyFont="1" applyFill="1" applyBorder="1" applyAlignment="1">
      <alignment vertical="top"/>
    </xf>
    <xf numFmtId="0" fontId="0" fillId="5" borderId="56" xfId="0" applyFill="1" applyBorder="1" applyAlignment="1">
      <alignment vertical="top" wrapText="1"/>
    </xf>
    <xf numFmtId="0" fontId="12" fillId="7" borderId="58" xfId="0" applyFont="1" applyFill="1" applyBorder="1" applyAlignment="1">
      <alignment vertical="top"/>
    </xf>
    <xf numFmtId="3" fontId="14" fillId="7" borderId="59" xfId="1" applyNumberFormat="1" applyFont="1" applyFill="1" applyBorder="1" applyAlignment="1">
      <alignment vertical="top"/>
    </xf>
    <xf numFmtId="0" fontId="0" fillId="5" borderId="60" xfId="0" applyFill="1" applyBorder="1" applyAlignment="1">
      <alignment vertical="top" wrapText="1"/>
    </xf>
    <xf numFmtId="164" fontId="0" fillId="5" borderId="61" xfId="1" applyNumberFormat="1" applyFont="1" applyFill="1" applyBorder="1" applyAlignment="1">
      <alignment vertical="top"/>
    </xf>
    <xf numFmtId="0" fontId="15" fillId="5" borderId="62" xfId="0" applyFont="1" applyFill="1" applyBorder="1" applyAlignment="1">
      <alignment horizontal="left" vertical="center" wrapText="1"/>
    </xf>
    <xf numFmtId="0" fontId="0" fillId="5" borderId="63" xfId="0" applyFill="1" applyBorder="1" applyAlignment="1">
      <alignment wrapText="1"/>
    </xf>
    <xf numFmtId="0" fontId="0" fillId="5" borderId="63" xfId="0" applyFill="1" applyBorder="1"/>
    <xf numFmtId="164" fontId="0" fillId="5" borderId="63" xfId="1" applyNumberFormat="1" applyFont="1" applyFill="1" applyBorder="1" applyAlignment="1">
      <alignment vertical="top"/>
    </xf>
    <xf numFmtId="16" fontId="0" fillId="0" borderId="0" xfId="0" applyNumberFormat="1" applyAlignment="1">
      <alignment horizontal="left" vertical="center"/>
    </xf>
    <xf numFmtId="0" fontId="10" fillId="5" borderId="32" xfId="0" applyFont="1" applyFill="1" applyBorder="1" applyAlignment="1">
      <alignment vertical="top" wrapText="1"/>
    </xf>
    <xf numFmtId="0" fontId="11" fillId="0" borderId="0" xfId="0" applyFont="1" applyAlignment="1">
      <alignment vertical="top" wrapText="1"/>
    </xf>
    <xf numFmtId="0" fontId="9" fillId="0" borderId="0" xfId="0" applyFont="1"/>
    <xf numFmtId="0" fontId="23" fillId="5" borderId="30" xfId="0" applyFont="1" applyFill="1" applyBorder="1" applyAlignment="1">
      <alignment vertical="top" wrapText="1"/>
    </xf>
    <xf numFmtId="7" fontId="0" fillId="6" borderId="7" xfId="1" applyNumberFormat="1" applyFont="1" applyFill="1" applyBorder="1" applyAlignment="1">
      <alignment vertical="top"/>
    </xf>
    <xf numFmtId="167" fontId="0" fillId="5" borderId="7" xfId="0" applyNumberFormat="1" applyFill="1" applyBorder="1"/>
    <xf numFmtId="167" fontId="0" fillId="0" borderId="0" xfId="0" applyNumberFormat="1"/>
    <xf numFmtId="167" fontId="0" fillId="0" borderId="50" xfId="0" applyNumberFormat="1" applyBorder="1"/>
    <xf numFmtId="167" fontId="0" fillId="6" borderId="2" xfId="1" applyNumberFormat="1" applyFont="1" applyFill="1" applyBorder="1" applyAlignment="1">
      <alignment vertical="top"/>
    </xf>
    <xf numFmtId="167" fontId="0" fillId="5" borderId="30" xfId="1" applyNumberFormat="1" applyFont="1" applyFill="1" applyBorder="1" applyAlignment="1">
      <alignment vertical="top"/>
    </xf>
    <xf numFmtId="167" fontId="0" fillId="5" borderId="28" xfId="1" applyNumberFormat="1" applyFont="1" applyFill="1" applyBorder="1" applyAlignment="1">
      <alignment vertical="top"/>
    </xf>
    <xf numFmtId="7" fontId="0" fillId="6" borderId="2" xfId="1" applyNumberFormat="1" applyFont="1" applyFill="1" applyBorder="1" applyAlignment="1">
      <alignment vertical="top"/>
    </xf>
    <xf numFmtId="7" fontId="0" fillId="5" borderId="30" xfId="1" applyNumberFormat="1" applyFont="1" applyFill="1" applyBorder="1" applyAlignment="1">
      <alignment vertical="top"/>
    </xf>
    <xf numFmtId="7" fontId="0" fillId="5" borderId="28" xfId="1" applyNumberFormat="1" applyFont="1" applyFill="1" applyBorder="1" applyAlignment="1">
      <alignment vertical="top"/>
    </xf>
    <xf numFmtId="3" fontId="14" fillId="7" borderId="66" xfId="1" applyNumberFormat="1" applyFont="1" applyFill="1" applyBorder="1" applyAlignment="1">
      <alignment vertical="top"/>
    </xf>
    <xf numFmtId="3" fontId="14" fillId="7" borderId="67" xfId="1" applyNumberFormat="1" applyFont="1" applyFill="1" applyBorder="1" applyAlignment="1">
      <alignment vertical="top"/>
    </xf>
    <xf numFmtId="44" fontId="0" fillId="2" borderId="4" xfId="1" applyFont="1" applyFill="1" applyBorder="1" applyAlignment="1" applyProtection="1">
      <alignment vertical="top"/>
      <protection locked="0"/>
    </xf>
    <xf numFmtId="44" fontId="0" fillId="2" borderId="2" xfId="1" applyFont="1" applyFill="1" applyBorder="1" applyAlignment="1" applyProtection="1">
      <alignment vertical="top"/>
      <protection locked="0"/>
    </xf>
    <xf numFmtId="44" fontId="0" fillId="2" borderId="6" xfId="1" applyFont="1" applyFill="1" applyBorder="1" applyAlignment="1" applyProtection="1">
      <alignment vertical="top"/>
      <protection locked="0"/>
    </xf>
    <xf numFmtId="44" fontId="0" fillId="2" borderId="36" xfId="1" applyFont="1" applyFill="1" applyBorder="1" applyAlignment="1" applyProtection="1">
      <alignment vertical="top"/>
      <protection locked="0"/>
    </xf>
    <xf numFmtId="165" fontId="0" fillId="2" borderId="42" xfId="0" applyNumberFormat="1" applyFill="1" applyBorder="1" applyProtection="1">
      <protection locked="0"/>
    </xf>
    <xf numFmtId="165" fontId="0" fillId="2" borderId="41" xfId="0" applyNumberFormat="1" applyFill="1" applyBorder="1" applyProtection="1">
      <protection locked="0"/>
    </xf>
    <xf numFmtId="165" fontId="0" fillId="2" borderId="41" xfId="1" applyNumberFormat="1" applyFont="1" applyFill="1" applyBorder="1" applyProtection="1">
      <protection locked="0"/>
    </xf>
    <xf numFmtId="44" fontId="0" fillId="2" borderId="21" xfId="1" applyFont="1" applyFill="1" applyBorder="1" applyAlignment="1" applyProtection="1">
      <alignment vertical="top"/>
      <protection locked="0"/>
    </xf>
    <xf numFmtId="165" fontId="0" fillId="2" borderId="7" xfId="1" applyNumberFormat="1" applyFont="1" applyFill="1" applyBorder="1" applyProtection="1">
      <protection locked="0"/>
    </xf>
    <xf numFmtId="165" fontId="0" fillId="2" borderId="7" xfId="0" applyNumberFormat="1" applyFill="1" applyBorder="1" applyProtection="1">
      <protection locked="0"/>
    </xf>
    <xf numFmtId="165" fontId="0" fillId="2" borderId="39" xfId="0" applyNumberFormat="1" applyFill="1" applyBorder="1" applyProtection="1">
      <protection locked="0"/>
    </xf>
    <xf numFmtId="0" fontId="18" fillId="0" borderId="0" xfId="0" applyFont="1" applyBorder="1"/>
    <xf numFmtId="0" fontId="0" fillId="0" borderId="0" xfId="0" applyBorder="1"/>
    <xf numFmtId="0" fontId="0" fillId="0" borderId="0" xfId="0" applyBorder="1" applyAlignment="1">
      <alignment vertical="top"/>
    </xf>
    <xf numFmtId="0" fontId="3" fillId="8" borderId="0" xfId="0" applyFont="1" applyFill="1" applyBorder="1" applyAlignment="1">
      <alignment vertical="top"/>
    </xf>
    <xf numFmtId="167" fontId="0" fillId="8" borderId="0" xfId="1" applyNumberFormat="1" applyFont="1" applyFill="1" applyBorder="1" applyAlignment="1">
      <alignment vertical="top"/>
    </xf>
    <xf numFmtId="168" fontId="0" fillId="8" borderId="0" xfId="1" applyNumberFormat="1" applyFont="1" applyFill="1" applyBorder="1" applyAlignment="1">
      <alignment vertical="top"/>
    </xf>
    <xf numFmtId="44" fontId="0" fillId="2" borderId="11" xfId="1" applyNumberFormat="1" applyFont="1" applyFill="1" applyBorder="1" applyAlignment="1" applyProtection="1">
      <alignment vertical="top"/>
      <protection locked="0"/>
    </xf>
    <xf numFmtId="44" fontId="0" fillId="5" borderId="11" xfId="1" applyNumberFormat="1" applyFont="1" applyFill="1" applyBorder="1" applyAlignment="1">
      <alignment vertical="top"/>
    </xf>
    <xf numFmtId="44" fontId="0" fillId="5" borderId="55" xfId="1" applyNumberFormat="1" applyFont="1" applyFill="1" applyBorder="1" applyAlignment="1">
      <alignment vertical="top"/>
    </xf>
    <xf numFmtId="44" fontId="0" fillId="2" borderId="13" xfId="1" applyNumberFormat="1" applyFont="1" applyFill="1" applyBorder="1" applyAlignment="1" applyProtection="1">
      <alignment vertical="top"/>
      <protection locked="0"/>
    </xf>
    <xf numFmtId="44" fontId="0" fillId="5" borderId="13" xfId="1" applyNumberFormat="1" applyFont="1" applyFill="1" applyBorder="1" applyAlignment="1">
      <alignment vertical="top"/>
    </xf>
    <xf numFmtId="44" fontId="0" fillId="5" borderId="48" xfId="1" applyNumberFormat="1" applyFont="1" applyFill="1" applyBorder="1" applyAlignment="1">
      <alignment vertical="top"/>
    </xf>
    <xf numFmtId="44" fontId="0" fillId="2" borderId="16" xfId="1" applyNumberFormat="1" applyFont="1" applyFill="1" applyBorder="1" applyAlignment="1" applyProtection="1">
      <alignment vertical="top"/>
      <protection locked="0"/>
    </xf>
    <xf numFmtId="44" fontId="0" fillId="5" borderId="16" xfId="1" applyNumberFormat="1" applyFont="1" applyFill="1" applyBorder="1" applyAlignment="1">
      <alignment vertical="top"/>
    </xf>
    <xf numFmtId="44" fontId="0" fillId="5" borderId="57" xfId="1" applyNumberFormat="1" applyFont="1" applyFill="1" applyBorder="1" applyAlignment="1">
      <alignment vertical="top"/>
    </xf>
    <xf numFmtId="44" fontId="0" fillId="6" borderId="7" xfId="1" applyNumberFormat="1" applyFont="1" applyFill="1" applyBorder="1" applyAlignment="1">
      <alignment vertical="top"/>
    </xf>
    <xf numFmtId="44" fontId="0" fillId="6" borderId="39" xfId="1" applyNumberFormat="1" applyFont="1" applyFill="1" applyBorder="1" applyAlignment="1">
      <alignment vertical="top"/>
    </xf>
    <xf numFmtId="44" fontId="0" fillId="6" borderId="2" xfId="1" applyNumberFormat="1" applyFont="1" applyFill="1" applyBorder="1" applyAlignment="1">
      <alignment vertical="top"/>
    </xf>
    <xf numFmtId="44" fontId="0" fillId="6" borderId="38" xfId="1" applyNumberFormat="1" applyFont="1" applyFill="1" applyBorder="1" applyAlignment="1">
      <alignment vertical="top"/>
    </xf>
    <xf numFmtId="44" fontId="0" fillId="5" borderId="9" xfId="1" applyNumberFormat="1" applyFont="1" applyFill="1" applyBorder="1" applyAlignment="1">
      <alignment vertical="top"/>
    </xf>
    <xf numFmtId="44" fontId="0" fillId="5" borderId="65" xfId="1" applyNumberFormat="1" applyFont="1" applyFill="1" applyBorder="1" applyAlignment="1">
      <alignment vertical="top"/>
    </xf>
    <xf numFmtId="44" fontId="0" fillId="5" borderId="8" xfId="1" applyNumberFormat="1" applyFont="1" applyFill="1" applyBorder="1" applyAlignment="1">
      <alignment vertical="top"/>
    </xf>
    <xf numFmtId="44" fontId="0" fillId="5" borderId="26" xfId="1" applyNumberFormat="1" applyFont="1" applyFill="1" applyBorder="1" applyAlignment="1">
      <alignment vertical="top"/>
    </xf>
    <xf numFmtId="44" fontId="0" fillId="5" borderId="28" xfId="1" applyNumberFormat="1" applyFont="1" applyFill="1" applyBorder="1" applyAlignment="1">
      <alignment vertical="top"/>
    </xf>
    <xf numFmtId="44" fontId="0" fillId="0" borderId="13" xfId="1" applyNumberFormat="1" applyFont="1" applyBorder="1" applyAlignment="1">
      <alignment vertical="top"/>
    </xf>
    <xf numFmtId="44" fontId="0" fillId="0" borderId="48" xfId="1" applyNumberFormat="1" applyFont="1" applyBorder="1" applyAlignment="1">
      <alignment vertical="top"/>
    </xf>
    <xf numFmtId="44" fontId="0" fillId="6" borderId="13" xfId="1" applyNumberFormat="1" applyFont="1" applyFill="1" applyBorder="1" applyAlignment="1">
      <alignment vertical="top"/>
    </xf>
    <xf numFmtId="44" fontId="0" fillId="6" borderId="48" xfId="1" applyNumberFormat="1" applyFont="1" applyFill="1" applyBorder="1" applyAlignment="1">
      <alignment vertical="top"/>
    </xf>
    <xf numFmtId="10" fontId="0" fillId="2" borderId="7" xfId="1" applyNumberFormat="1" applyFont="1" applyFill="1" applyBorder="1" applyProtection="1">
      <protection locked="0"/>
    </xf>
    <xf numFmtId="10" fontId="0" fillId="2" borderId="7" xfId="0" applyNumberFormat="1" applyFill="1" applyBorder="1" applyProtection="1">
      <protection locked="0"/>
    </xf>
    <xf numFmtId="10" fontId="0" fillId="2" borderId="39" xfId="0" applyNumberFormat="1" applyFill="1" applyBorder="1" applyProtection="1">
      <protection locked="0"/>
    </xf>
    <xf numFmtId="44" fontId="0" fillId="6" borderId="23" xfId="1" applyNumberFormat="1" applyFont="1" applyFill="1" applyBorder="1" applyAlignment="1">
      <alignment vertical="top"/>
    </xf>
    <xf numFmtId="44" fontId="0" fillId="6" borderId="24" xfId="1" applyNumberFormat="1" applyFont="1" applyFill="1" applyBorder="1" applyAlignment="1">
      <alignment vertical="top"/>
    </xf>
    <xf numFmtId="44" fontId="0" fillId="5" borderId="30" xfId="1" applyNumberFormat="1" applyFont="1" applyFill="1" applyBorder="1" applyAlignment="1">
      <alignment vertical="top"/>
    </xf>
    <xf numFmtId="0" fontId="4" fillId="0" borderId="0" xfId="0" applyFont="1" applyAlignment="1">
      <alignment horizontal="center" vertical="center"/>
    </xf>
    <xf numFmtId="0" fontId="21" fillId="0" borderId="0" xfId="0" applyFont="1" applyAlignment="1">
      <alignment horizontal="center" vertical="center"/>
    </xf>
    <xf numFmtId="0" fontId="7" fillId="0" borderId="0" xfId="0" applyFont="1" applyAlignment="1">
      <alignment horizontal="left" vertical="center"/>
    </xf>
    <xf numFmtId="44" fontId="24" fillId="5" borderId="28" xfId="1" applyNumberFormat="1" applyFont="1" applyFill="1" applyBorder="1" applyAlignment="1">
      <alignment horizontal="right" vertical="center"/>
    </xf>
    <xf numFmtId="44" fontId="24" fillId="5" borderId="29" xfId="1" applyNumberFormat="1" applyFont="1" applyFill="1" applyBorder="1" applyAlignment="1">
      <alignment horizontal="right" vertical="center"/>
    </xf>
    <xf numFmtId="0" fontId="3" fillId="5" borderId="5"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10" fillId="5" borderId="32" xfId="0" applyFont="1" applyFill="1" applyBorder="1" applyAlignment="1">
      <alignment horizontal="left" vertical="top" wrapText="1"/>
    </xf>
    <xf numFmtId="0" fontId="0" fillId="5" borderId="51" xfId="0" applyFill="1" applyBorder="1" applyAlignment="1">
      <alignment horizontal="left" vertical="top" wrapText="1"/>
    </xf>
    <xf numFmtId="0" fontId="8" fillId="5" borderId="5" xfId="0" applyFont="1" applyFill="1" applyBorder="1" applyAlignment="1">
      <alignment horizontal="center" vertical="center" wrapText="1"/>
    </xf>
    <xf numFmtId="0" fontId="8" fillId="5" borderId="17" xfId="0" applyFont="1" applyFill="1" applyBorder="1" applyAlignment="1">
      <alignment horizontal="left" vertical="top" wrapText="1"/>
    </xf>
    <xf numFmtId="0" fontId="8" fillId="5" borderId="15" xfId="0" applyFont="1" applyFill="1" applyBorder="1" applyAlignment="1">
      <alignment horizontal="center" vertical="center" wrapText="1"/>
    </xf>
    <xf numFmtId="0" fontId="8" fillId="5" borderId="44" xfId="0" applyFont="1" applyFill="1" applyBorder="1" applyAlignment="1">
      <alignment horizontal="left" vertical="top" wrapText="1"/>
    </xf>
    <xf numFmtId="0" fontId="20" fillId="0" borderId="0" xfId="0" applyFont="1" applyAlignment="1">
      <alignment horizontal="center" vertical="center"/>
    </xf>
    <xf numFmtId="0" fontId="8" fillId="5" borderId="18"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10" fillId="5" borderId="52" xfId="0" applyFont="1" applyFill="1" applyBorder="1" applyAlignment="1">
      <alignment horizontal="left" vertical="center" wrapText="1"/>
    </xf>
    <xf numFmtId="0" fontId="10" fillId="5" borderId="53" xfId="0" applyFont="1" applyFill="1" applyBorder="1" applyAlignment="1">
      <alignment horizontal="left" vertical="center" wrapText="1"/>
    </xf>
    <xf numFmtId="7" fontId="26" fillId="5" borderId="63" xfId="0" applyNumberFormat="1" applyFont="1" applyFill="1" applyBorder="1" applyAlignment="1">
      <alignment horizontal="right" vertical="center"/>
    </xf>
    <xf numFmtId="7" fontId="26" fillId="5" borderId="64" xfId="0" applyNumberFormat="1" applyFont="1" applyFill="1" applyBorder="1" applyAlignment="1">
      <alignment horizontal="right" vertical="center"/>
    </xf>
  </cellXfs>
  <cellStyles count="2">
    <cellStyle name="Monétaire 2" xfId="1" xr:uid="{B098B1FC-F48D-4F0D-9D68-8852383A073E}"/>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6733-5FEC-4392-8E2D-84BCC007399D}">
  <dimension ref="A1:L94"/>
  <sheetViews>
    <sheetView showGridLines="0" tabSelected="1" view="pageBreakPreview" topLeftCell="A43" zoomScale="60" zoomScaleNormal="60" workbookViewId="0">
      <selection activeCell="B65" sqref="B65"/>
    </sheetView>
  </sheetViews>
  <sheetFormatPr baseColWidth="10" defaultColWidth="11.453125" defaultRowHeight="15" customHeight="1" x14ac:dyDescent="0.35"/>
  <cols>
    <col min="1" max="1" width="8.453125" customWidth="1"/>
    <col min="2" max="2" width="77.81640625" customWidth="1"/>
    <col min="3" max="3" width="50.54296875" style="1" customWidth="1"/>
    <col min="4" max="6" width="21.81640625" customWidth="1"/>
    <col min="7" max="7" width="21.81640625" style="46" customWidth="1"/>
    <col min="8" max="9" width="21.81640625" customWidth="1"/>
    <col min="10" max="10" width="13.54296875" bestFit="1" customWidth="1"/>
    <col min="11" max="11" width="15.54296875" customWidth="1"/>
  </cols>
  <sheetData>
    <row r="1" spans="1:12" ht="23.25" customHeight="1" x14ac:dyDescent="0.35">
      <c r="A1" s="146" t="s">
        <v>0</v>
      </c>
      <c r="B1" s="146"/>
      <c r="C1" s="146"/>
      <c r="D1" s="146"/>
      <c r="E1" s="146"/>
      <c r="F1" s="146"/>
      <c r="G1" s="146"/>
      <c r="H1" s="146"/>
      <c r="I1" s="146"/>
      <c r="J1" s="146"/>
    </row>
    <row r="2" spans="1:12" ht="23.25" customHeight="1" x14ac:dyDescent="0.35">
      <c r="A2" s="147" t="s">
        <v>1</v>
      </c>
      <c r="B2" s="146"/>
      <c r="C2" s="146"/>
      <c r="D2" s="146"/>
      <c r="E2" s="146"/>
      <c r="F2" s="146"/>
      <c r="G2" s="146"/>
      <c r="H2" s="146"/>
      <c r="I2" s="146"/>
      <c r="J2" s="146"/>
    </row>
    <row r="3" spans="1:12" ht="18" customHeight="1" x14ac:dyDescent="0.35">
      <c r="A3" s="4" t="s">
        <v>2</v>
      </c>
      <c r="C3" s="5"/>
      <c r="D3" s="6"/>
      <c r="E3" s="6"/>
      <c r="F3" s="6"/>
      <c r="G3" s="7"/>
      <c r="H3" s="6"/>
      <c r="I3" s="6"/>
    </row>
    <row r="4" spans="1:12" ht="18" customHeight="1" x14ac:dyDescent="0.35">
      <c r="A4" s="8" t="s">
        <v>3</v>
      </c>
      <c r="C4" s="5"/>
      <c r="D4" s="6"/>
      <c r="E4" s="6"/>
      <c r="F4" s="6"/>
      <c r="G4" s="7"/>
      <c r="H4" s="6"/>
      <c r="I4" s="6"/>
    </row>
    <row r="5" spans="1:12" ht="18" customHeight="1" x14ac:dyDescent="0.35">
      <c r="A5" s="6"/>
      <c r="C5" s="5"/>
      <c r="D5" s="6"/>
      <c r="E5" s="6"/>
      <c r="F5" s="6"/>
      <c r="G5" s="7"/>
      <c r="H5" s="6"/>
      <c r="I5" s="6"/>
    </row>
    <row r="6" spans="1:12" ht="18" customHeight="1" x14ac:dyDescent="0.35">
      <c r="A6" s="6"/>
      <c r="C6" s="5"/>
      <c r="D6" s="6"/>
      <c r="E6" s="6"/>
      <c r="F6" s="6"/>
      <c r="G6" s="7"/>
      <c r="H6" s="6"/>
      <c r="I6" s="6"/>
    </row>
    <row r="7" spans="1:12" ht="18" customHeight="1" x14ac:dyDescent="0.35">
      <c r="A7" s="148" t="s">
        <v>4</v>
      </c>
      <c r="B7" s="148"/>
      <c r="C7" s="148"/>
      <c r="D7" s="148"/>
      <c r="E7" s="148"/>
      <c r="F7" s="148"/>
      <c r="G7" s="148"/>
      <c r="H7" s="148"/>
      <c r="I7" s="148"/>
      <c r="J7" s="148"/>
    </row>
    <row r="8" spans="1:12" ht="12" customHeight="1" thickBot="1" x14ac:dyDescent="0.4">
      <c r="B8" s="6"/>
      <c r="C8" s="5"/>
      <c r="D8" s="6"/>
      <c r="E8" s="84"/>
      <c r="F8" s="6"/>
      <c r="G8" s="7"/>
      <c r="H8" s="6"/>
      <c r="I8" s="6"/>
    </row>
    <row r="9" spans="1:12" thickBot="1" x14ac:dyDescent="0.4">
      <c r="A9" s="9" t="s">
        <v>5</v>
      </c>
      <c r="B9" s="52" t="s">
        <v>6</v>
      </c>
      <c r="C9" s="54" t="s">
        <v>7</v>
      </c>
      <c r="D9" s="55" t="s">
        <v>7</v>
      </c>
      <c r="E9" s="55">
        <v>2024</v>
      </c>
      <c r="F9" s="55">
        <v>2025</v>
      </c>
      <c r="G9" s="55">
        <v>2026</v>
      </c>
      <c r="H9" s="56">
        <v>2027</v>
      </c>
      <c r="I9" s="57">
        <v>2028</v>
      </c>
    </row>
    <row r="10" spans="1:12" ht="44" thickBot="1" x14ac:dyDescent="0.4">
      <c r="A10" s="10">
        <v>1</v>
      </c>
      <c r="B10" s="53" t="s">
        <v>8</v>
      </c>
      <c r="C10" s="58" t="s">
        <v>9</v>
      </c>
      <c r="D10" s="101">
        <v>0</v>
      </c>
      <c r="E10" s="12"/>
      <c r="F10" s="12"/>
      <c r="G10" s="11"/>
      <c r="H10" s="11"/>
      <c r="I10" s="59"/>
    </row>
    <row r="11" spans="1:12" ht="29.5" thickBot="1" x14ac:dyDescent="0.4">
      <c r="A11" s="13">
        <v>2</v>
      </c>
      <c r="B11" s="85" t="s">
        <v>10</v>
      </c>
      <c r="C11" s="60" t="s">
        <v>11</v>
      </c>
      <c r="D11" s="14"/>
      <c r="E11" s="103">
        <v>0</v>
      </c>
      <c r="F11" s="103">
        <v>0</v>
      </c>
      <c r="G11" s="103">
        <v>0</v>
      </c>
      <c r="H11" s="103">
        <v>0</v>
      </c>
      <c r="I11" s="104">
        <v>0</v>
      </c>
      <c r="J11" s="15"/>
      <c r="K11" s="16"/>
    </row>
    <row r="12" spans="1:12" ht="29" x14ac:dyDescent="0.35">
      <c r="A12" s="17">
        <v>3</v>
      </c>
      <c r="B12" s="88" t="s">
        <v>12</v>
      </c>
      <c r="C12" s="61" t="s">
        <v>9</v>
      </c>
      <c r="D12" s="102">
        <v>0</v>
      </c>
      <c r="E12" s="18"/>
      <c r="F12" s="19"/>
      <c r="G12" s="19"/>
      <c r="H12" s="20"/>
      <c r="I12" s="62"/>
      <c r="J12" s="21"/>
    </row>
    <row r="13" spans="1:12" ht="18" customHeight="1" thickBot="1" x14ac:dyDescent="0.4">
      <c r="A13" s="22"/>
      <c r="B13" s="86"/>
      <c r="C13" s="50" t="s">
        <v>13</v>
      </c>
      <c r="D13" s="127">
        <f>SUM(D10:D12)</f>
        <v>0</v>
      </c>
      <c r="E13" s="127">
        <f t="shared" ref="E13:I13" si="0">SUM(E10:E11)</f>
        <v>0</v>
      </c>
      <c r="F13" s="127">
        <f t="shared" si="0"/>
        <v>0</v>
      </c>
      <c r="G13" s="127">
        <f t="shared" si="0"/>
        <v>0</v>
      </c>
      <c r="H13" s="127">
        <f t="shared" si="0"/>
        <v>0</v>
      </c>
      <c r="I13" s="128">
        <f t="shared" si="0"/>
        <v>0</v>
      </c>
      <c r="J13" s="23"/>
      <c r="K13" s="15"/>
      <c r="L13" s="16"/>
    </row>
    <row r="14" spans="1:12" ht="18" customHeight="1" thickBot="1" x14ac:dyDescent="0.4">
      <c r="A14" s="22"/>
      <c r="B14" s="86"/>
      <c r="C14" s="63" t="s">
        <v>14</v>
      </c>
      <c r="D14" s="64"/>
      <c r="E14" s="64"/>
      <c r="F14" s="107">
        <v>0</v>
      </c>
      <c r="G14" s="106">
        <v>0</v>
      </c>
      <c r="H14" s="106">
        <v>0</v>
      </c>
      <c r="I14" s="105">
        <v>0</v>
      </c>
      <c r="J14" s="23"/>
      <c r="K14" s="15"/>
      <c r="L14" s="16"/>
    </row>
    <row r="15" spans="1:12" ht="18" customHeight="1" thickBot="1" x14ac:dyDescent="0.4">
      <c r="A15" s="22"/>
      <c r="B15" s="86"/>
      <c r="C15" s="2"/>
      <c r="D15" s="25">
        <v>1</v>
      </c>
      <c r="E15" s="25">
        <v>1</v>
      </c>
      <c r="F15" s="25">
        <f>(1+D14)*(1+E14)*(1+F14)</f>
        <v>1</v>
      </c>
      <c r="G15" s="25">
        <f>(1+D14)*(1+E14)*(1+F14)*(1+G14)</f>
        <v>1</v>
      </c>
      <c r="H15" s="25">
        <f>(1+D14)*(1+E14)*(1+F14)*(1+G14)*(1+H14)</f>
        <v>1</v>
      </c>
      <c r="I15" s="25">
        <f>(1+D14)*(1+E14)*(1+F14)*(1+G14)*(1+H14)*(1+I14)</f>
        <v>1</v>
      </c>
      <c r="J15" s="23"/>
      <c r="K15" s="15"/>
      <c r="L15" s="16"/>
    </row>
    <row r="16" spans="1:12" ht="18" customHeight="1" thickBot="1" x14ac:dyDescent="0.4">
      <c r="A16" s="22"/>
      <c r="B16" s="86"/>
      <c r="C16" s="49" t="s">
        <v>15</v>
      </c>
      <c r="D16" s="143">
        <f t="shared" ref="D16:I16" si="1">D15*D13</f>
        <v>0</v>
      </c>
      <c r="E16" s="143">
        <f t="shared" si="1"/>
        <v>0</v>
      </c>
      <c r="F16" s="143">
        <f t="shared" si="1"/>
        <v>0</v>
      </c>
      <c r="G16" s="143">
        <f t="shared" si="1"/>
        <v>0</v>
      </c>
      <c r="H16" s="143">
        <f t="shared" si="1"/>
        <v>0</v>
      </c>
      <c r="I16" s="144">
        <f t="shared" si="1"/>
        <v>0</v>
      </c>
      <c r="J16" s="23"/>
      <c r="K16" s="15"/>
      <c r="L16" s="16"/>
    </row>
    <row r="17" spans="1:12" ht="18" customHeight="1" thickBot="1" x14ac:dyDescent="0.4">
      <c r="A17" s="22"/>
      <c r="B17" s="86"/>
      <c r="C17" s="50" t="s">
        <v>16</v>
      </c>
      <c r="D17" s="145"/>
      <c r="E17" s="131"/>
      <c r="F17" s="131"/>
      <c r="G17" s="132">
        <f>SUM(D16:G16)</f>
        <v>0</v>
      </c>
      <c r="H17" s="133"/>
      <c r="I17" s="134">
        <f>SUM(H16:I16)</f>
        <v>0</v>
      </c>
      <c r="K17" s="15"/>
      <c r="L17" s="16"/>
    </row>
    <row r="18" spans="1:12" ht="27.5" customHeight="1" thickBot="1" x14ac:dyDescent="0.4">
      <c r="A18" s="22"/>
      <c r="B18" s="86"/>
      <c r="C18" s="51" t="s">
        <v>17</v>
      </c>
      <c r="D18" s="135"/>
      <c r="E18" s="135"/>
      <c r="F18" s="135"/>
      <c r="G18" s="135"/>
      <c r="H18" s="149">
        <f>SUM(D16:I16)</f>
        <v>0</v>
      </c>
      <c r="I18" s="150"/>
      <c r="J18" s="23"/>
      <c r="K18" s="15"/>
      <c r="L18" s="16"/>
    </row>
    <row r="19" spans="1:12" ht="18" customHeight="1" x14ac:dyDescent="0.35">
      <c r="A19" s="22"/>
      <c r="B19" s="86"/>
      <c r="C19" s="2"/>
      <c r="D19" s="23"/>
      <c r="E19" s="23"/>
      <c r="F19" s="23"/>
      <c r="G19" s="23"/>
      <c r="H19" s="23"/>
      <c r="I19" s="23"/>
      <c r="J19" s="23"/>
      <c r="K19" s="15"/>
      <c r="L19" s="16"/>
    </row>
    <row r="20" spans="1:12" ht="18" customHeight="1" x14ac:dyDescent="0.35">
      <c r="A20" s="148" t="s">
        <v>18</v>
      </c>
      <c r="B20" s="148"/>
      <c r="C20" s="148"/>
      <c r="D20" s="148"/>
      <c r="E20" s="148"/>
      <c r="F20" s="148"/>
      <c r="G20" s="148"/>
      <c r="H20" s="148"/>
      <c r="I20" s="148"/>
      <c r="J20" s="148"/>
      <c r="K20" s="15"/>
      <c r="L20" s="16"/>
    </row>
    <row r="21" spans="1:12" ht="18" customHeight="1" thickBot="1" x14ac:dyDescent="0.4">
      <c r="A21" s="22"/>
      <c r="B21" s="86"/>
      <c r="C21" s="2"/>
      <c r="D21" s="23"/>
      <c r="E21" s="23"/>
      <c r="F21" s="23"/>
      <c r="G21" s="23"/>
      <c r="H21" s="23"/>
      <c r="I21" s="23"/>
      <c r="J21" s="23"/>
      <c r="K21" s="15"/>
      <c r="L21" s="16"/>
    </row>
    <row r="22" spans="1:12" ht="18" customHeight="1" thickBot="1" x14ac:dyDescent="0.4">
      <c r="A22" s="9" t="s">
        <v>5</v>
      </c>
      <c r="B22" s="52" t="s">
        <v>6</v>
      </c>
      <c r="C22" s="54" t="s">
        <v>7</v>
      </c>
      <c r="D22" s="55" t="s">
        <v>7</v>
      </c>
      <c r="E22" s="55">
        <v>2024</v>
      </c>
      <c r="F22" s="55">
        <v>2025</v>
      </c>
      <c r="G22" s="55">
        <v>2026</v>
      </c>
      <c r="H22" s="56">
        <v>2027</v>
      </c>
      <c r="I22" s="57">
        <v>2028</v>
      </c>
    </row>
    <row r="23" spans="1:12" ht="14.5" customHeight="1" thickBot="1" x14ac:dyDescent="0.4">
      <c r="A23" s="155">
        <v>4</v>
      </c>
      <c r="B23" s="156" t="s">
        <v>19</v>
      </c>
      <c r="C23" s="66" t="s">
        <v>20</v>
      </c>
      <c r="D23" s="26"/>
      <c r="E23" s="27">
        <v>0</v>
      </c>
      <c r="F23" s="27">
        <v>500000</v>
      </c>
      <c r="G23" s="27">
        <v>300000</v>
      </c>
      <c r="H23" s="27">
        <v>300000</v>
      </c>
      <c r="I23" s="67">
        <v>300000</v>
      </c>
    </row>
    <row r="24" spans="1:12" ht="14.5" customHeight="1" thickBot="1" x14ac:dyDescent="0.4">
      <c r="A24" s="155"/>
      <c r="B24" s="156"/>
      <c r="C24" s="68" t="s">
        <v>21</v>
      </c>
      <c r="D24" s="121">
        <v>0</v>
      </c>
      <c r="E24" s="136">
        <f>MIN(E23,100000)*$D$24</f>
        <v>0</v>
      </c>
      <c r="F24" s="136">
        <f t="shared" ref="F24:I24" si="2">MIN(F23,100000)*$D$24</f>
        <v>0</v>
      </c>
      <c r="G24" s="136">
        <f t="shared" si="2"/>
        <v>0</v>
      </c>
      <c r="H24" s="136">
        <f t="shared" si="2"/>
        <v>0</v>
      </c>
      <c r="I24" s="137">
        <f t="shared" si="2"/>
        <v>0</v>
      </c>
    </row>
    <row r="25" spans="1:12" ht="30" customHeight="1" thickBot="1" x14ac:dyDescent="0.4">
      <c r="A25" s="155"/>
      <c r="B25" s="156"/>
      <c r="C25" s="69" t="s">
        <v>22</v>
      </c>
      <c r="D25" s="121">
        <v>0</v>
      </c>
      <c r="E25" s="136">
        <f>IF(E23&gt;100000,MIN(E23-100000,500000)*$D$25,0)</f>
        <v>0</v>
      </c>
      <c r="F25" s="136">
        <f t="shared" ref="F25:I25" si="3">IF(F23&gt;100000,MIN(F23-100000,500000)*$D$25,0)</f>
        <v>0</v>
      </c>
      <c r="G25" s="136">
        <f t="shared" si="3"/>
        <v>0</v>
      </c>
      <c r="H25" s="136">
        <f t="shared" si="3"/>
        <v>0</v>
      </c>
      <c r="I25" s="137">
        <f t="shared" si="3"/>
        <v>0</v>
      </c>
    </row>
    <row r="26" spans="1:12" ht="14.5" customHeight="1" x14ac:dyDescent="0.35">
      <c r="A26" s="155"/>
      <c r="B26" s="156"/>
      <c r="C26" s="68" t="s">
        <v>23</v>
      </c>
      <c r="D26" s="121">
        <v>0</v>
      </c>
      <c r="E26" s="136">
        <f>IF(E23&gt;500000,(E23-500000)*$D$26,0)</f>
        <v>0</v>
      </c>
      <c r="F26" s="136">
        <f t="shared" ref="F26:I26" si="4">IF(F23&gt;500000,(F23-500000)*$D$26,0)</f>
        <v>0</v>
      </c>
      <c r="G26" s="136">
        <f t="shared" si="4"/>
        <v>0</v>
      </c>
      <c r="H26" s="136">
        <f t="shared" si="4"/>
        <v>0</v>
      </c>
      <c r="I26" s="137">
        <f t="shared" si="4"/>
        <v>0</v>
      </c>
    </row>
    <row r="27" spans="1:12" ht="14.5" customHeight="1" thickBot="1" x14ac:dyDescent="0.4">
      <c r="A27" s="28"/>
      <c r="B27" s="65"/>
      <c r="C27" s="68" t="s">
        <v>24</v>
      </c>
      <c r="D27" s="138"/>
      <c r="E27" s="138">
        <f t="shared" ref="E27" si="5">SUM(E24:E26)</f>
        <v>0</v>
      </c>
      <c r="F27" s="138">
        <f t="shared" ref="F27:I27" si="6">SUM(F24:F26)</f>
        <v>0</v>
      </c>
      <c r="G27" s="138">
        <f t="shared" si="6"/>
        <v>0</v>
      </c>
      <c r="H27" s="138">
        <f t="shared" si="6"/>
        <v>0</v>
      </c>
      <c r="I27" s="139">
        <f t="shared" si="6"/>
        <v>0</v>
      </c>
      <c r="J27" s="15"/>
      <c r="K27" s="16"/>
    </row>
    <row r="28" spans="1:12" ht="14.5" customHeight="1" x14ac:dyDescent="0.35">
      <c r="A28" s="157">
        <v>5</v>
      </c>
      <c r="B28" s="158" t="s">
        <v>25</v>
      </c>
      <c r="C28" s="66" t="s">
        <v>20</v>
      </c>
      <c r="D28" s="29"/>
      <c r="E28" s="30">
        <v>0</v>
      </c>
      <c r="F28" s="30">
        <v>20000000</v>
      </c>
      <c r="G28" s="30">
        <v>30000000</v>
      </c>
      <c r="H28" s="30">
        <v>40000000</v>
      </c>
      <c r="I28" s="70">
        <v>50000000</v>
      </c>
    </row>
    <row r="29" spans="1:12" ht="14.5" customHeight="1" x14ac:dyDescent="0.35">
      <c r="A29" s="157"/>
      <c r="B29" s="158"/>
      <c r="C29" s="68" t="s">
        <v>26</v>
      </c>
      <c r="D29" s="121">
        <v>0</v>
      </c>
      <c r="E29" s="136">
        <f>MIN(E28,500000)*$D$29</f>
        <v>0</v>
      </c>
      <c r="F29" s="136">
        <f t="shared" ref="F29:I29" si="7">MIN(F28,500000)*$D$29</f>
        <v>0</v>
      </c>
      <c r="G29" s="136">
        <f t="shared" si="7"/>
        <v>0</v>
      </c>
      <c r="H29" s="136">
        <f t="shared" si="7"/>
        <v>0</v>
      </c>
      <c r="I29" s="137">
        <f t="shared" si="7"/>
        <v>0</v>
      </c>
    </row>
    <row r="30" spans="1:12" ht="14.5" x14ac:dyDescent="0.35">
      <c r="A30" s="157"/>
      <c r="B30" s="158"/>
      <c r="C30" s="69" t="s">
        <v>27</v>
      </c>
      <c r="D30" s="121">
        <v>0</v>
      </c>
      <c r="E30" s="136">
        <f>IF(E28&gt;500000,MIN(E28-500000,1000000)*$D$30,0)</f>
        <v>0</v>
      </c>
      <c r="F30" s="136">
        <f>IF(F28&gt;500000,MIN(F28-500000,1000000)*$D$30,0)</f>
        <v>0</v>
      </c>
      <c r="G30" s="136">
        <f>IF(G28&gt;500000,MIN(G28-500000,1000000)*$D$30,0)</f>
        <v>0</v>
      </c>
      <c r="H30" s="136">
        <f>IF(H28&gt;500000,MIN(H28-500000,1000000)*$D$30,0)</f>
        <v>0</v>
      </c>
      <c r="I30" s="137">
        <f>IF(I28&gt;500000,MIN(I28-500000,1000000)*$D$30,0)</f>
        <v>0</v>
      </c>
    </row>
    <row r="31" spans="1:12" ht="14.5" customHeight="1" x14ac:dyDescent="0.35">
      <c r="A31" s="157"/>
      <c r="B31" s="158"/>
      <c r="C31" s="68" t="s">
        <v>28</v>
      </c>
      <c r="D31" s="121">
        <v>0</v>
      </c>
      <c r="E31" s="136">
        <f>IF(E28&gt;1000000,(E28-1000000)*$D$31,0)</f>
        <v>0</v>
      </c>
      <c r="F31" s="136">
        <f>IF(F28&gt;1000000,(F28-1000000)*$D$31,0)</f>
        <v>0</v>
      </c>
      <c r="G31" s="136">
        <f>IF(G28&gt;1000000,(G28-1000000)*$D$31,0)</f>
        <v>0</v>
      </c>
      <c r="H31" s="136">
        <f>IF(H28&gt;1000000,(H28-1000000)*$D$31,0)</f>
        <v>0</v>
      </c>
      <c r="I31" s="137">
        <f>IF(I28&gt;1000000,(I28-1000000)*$D$31,0)</f>
        <v>0</v>
      </c>
    </row>
    <row r="32" spans="1:12" ht="14.5" customHeight="1" x14ac:dyDescent="0.35">
      <c r="A32" s="28"/>
      <c r="B32" s="65"/>
      <c r="C32" s="68" t="s">
        <v>29</v>
      </c>
      <c r="D32" s="138"/>
      <c r="E32" s="138">
        <f t="shared" ref="E32:I32" si="8">SUM(E29:E31)</f>
        <v>0</v>
      </c>
      <c r="F32" s="138">
        <f t="shared" si="8"/>
        <v>0</v>
      </c>
      <c r="G32" s="138">
        <f t="shared" si="8"/>
        <v>0</v>
      </c>
      <c r="H32" s="138">
        <f t="shared" si="8"/>
        <v>0</v>
      </c>
      <c r="I32" s="139">
        <f t="shared" si="8"/>
        <v>0</v>
      </c>
      <c r="J32" s="15"/>
      <c r="K32" s="16"/>
    </row>
    <row r="33" spans="1:12" thickBot="1" x14ac:dyDescent="0.4">
      <c r="A33" s="22"/>
      <c r="B33" s="86"/>
      <c r="C33" s="50" t="s">
        <v>13</v>
      </c>
      <c r="D33" s="127"/>
      <c r="E33" s="127">
        <f>E27+E32</f>
        <v>0</v>
      </c>
      <c r="F33" s="127">
        <f t="shared" ref="F33:I33" si="9">F27+F32</f>
        <v>0</v>
      </c>
      <c r="G33" s="127">
        <f t="shared" si="9"/>
        <v>0</v>
      </c>
      <c r="H33" s="127">
        <f t="shared" si="9"/>
        <v>0</v>
      </c>
      <c r="I33" s="128">
        <f t="shared" si="9"/>
        <v>0</v>
      </c>
      <c r="J33" s="21"/>
      <c r="K33" s="15"/>
      <c r="L33" s="16"/>
    </row>
    <row r="34" spans="1:12" thickBot="1" x14ac:dyDescent="0.4">
      <c r="A34" s="22"/>
      <c r="B34" s="86"/>
      <c r="C34" s="50" t="s">
        <v>14</v>
      </c>
      <c r="D34" s="90"/>
      <c r="E34" s="90"/>
      <c r="F34" s="140">
        <v>0</v>
      </c>
      <c r="G34" s="141">
        <v>0</v>
      </c>
      <c r="H34" s="141">
        <v>0</v>
      </c>
      <c r="I34" s="142">
        <v>0</v>
      </c>
      <c r="J34" s="21"/>
      <c r="K34" s="15"/>
      <c r="L34" s="16"/>
    </row>
    <row r="35" spans="1:12" hidden="1" thickBot="1" x14ac:dyDescent="0.4">
      <c r="A35" s="22"/>
      <c r="B35" s="86"/>
      <c r="C35" s="71"/>
      <c r="D35" s="91">
        <v>1</v>
      </c>
      <c r="E35" s="91">
        <v>1</v>
      </c>
      <c r="F35" s="91">
        <f>(1+D34)*(1+E34)*(1+F34)</f>
        <v>1</v>
      </c>
      <c r="G35" s="91">
        <f>(1+D34)*(1+E34)*(1+F34)*(1+G34)</f>
        <v>1</v>
      </c>
      <c r="H35" s="91">
        <f>(1+D34)*(1+E34)*(1+F34)*(1+G34)*(1+H34)</f>
        <v>1</v>
      </c>
      <c r="I35" s="92">
        <f>(1+D34)*(1+E34)*(1+F34)*(1+G34)*(1+H34)*(1+I34)</f>
        <v>1</v>
      </c>
      <c r="J35" s="21"/>
      <c r="K35" s="15"/>
      <c r="L35" s="16"/>
    </row>
    <row r="36" spans="1:12" thickBot="1" x14ac:dyDescent="0.4">
      <c r="A36" s="22"/>
      <c r="B36" s="86"/>
      <c r="C36" s="61" t="s">
        <v>15</v>
      </c>
      <c r="D36" s="93"/>
      <c r="E36" s="129">
        <f t="shared" ref="E36:I36" si="10">E35*E33</f>
        <v>0</v>
      </c>
      <c r="F36" s="129">
        <f t="shared" si="10"/>
        <v>0</v>
      </c>
      <c r="G36" s="129">
        <f t="shared" si="10"/>
        <v>0</v>
      </c>
      <c r="H36" s="129">
        <f t="shared" si="10"/>
        <v>0</v>
      </c>
      <c r="I36" s="130">
        <f t="shared" si="10"/>
        <v>0</v>
      </c>
      <c r="J36" s="21"/>
      <c r="K36" s="15"/>
      <c r="L36" s="16"/>
    </row>
    <row r="37" spans="1:12" thickBot="1" x14ac:dyDescent="0.4">
      <c r="A37" s="22"/>
      <c r="B37" s="86"/>
      <c r="C37" s="50" t="s">
        <v>16</v>
      </c>
      <c r="D37" s="94"/>
      <c r="E37" s="131"/>
      <c r="F37" s="131"/>
      <c r="G37" s="132">
        <f>SUM(E36:G36)</f>
        <v>0</v>
      </c>
      <c r="H37" s="133"/>
      <c r="I37" s="134">
        <f>SUM(H36:I36)</f>
        <v>0</v>
      </c>
      <c r="J37" s="21"/>
      <c r="K37" s="15"/>
      <c r="L37" s="16"/>
    </row>
    <row r="38" spans="1:12" ht="27.5" customHeight="1" thickBot="1" x14ac:dyDescent="0.4">
      <c r="A38" s="31"/>
      <c r="B38" s="32"/>
      <c r="C38" s="51" t="s">
        <v>30</v>
      </c>
      <c r="D38" s="95"/>
      <c r="E38" s="135"/>
      <c r="F38" s="135"/>
      <c r="G38" s="135"/>
      <c r="H38" s="149">
        <f>SUM(D36:I36)</f>
        <v>0</v>
      </c>
      <c r="I38" s="150"/>
      <c r="J38" s="15"/>
      <c r="K38" s="16"/>
    </row>
    <row r="39" spans="1:12" ht="18.75" customHeight="1" x14ac:dyDescent="0.35">
      <c r="A39" s="31"/>
      <c r="B39" s="32"/>
      <c r="C39" s="115"/>
      <c r="D39" s="116"/>
      <c r="E39" s="117"/>
      <c r="F39" s="117"/>
      <c r="G39" s="117"/>
      <c r="H39" s="117"/>
      <c r="I39" s="117"/>
      <c r="J39" s="15"/>
      <c r="K39" s="16"/>
    </row>
    <row r="40" spans="1:12" ht="14.5" x14ac:dyDescent="0.35">
      <c r="A40" s="31"/>
      <c r="B40" s="32"/>
      <c r="C40" s="2"/>
      <c r="D40" s="33"/>
      <c r="E40" s="23"/>
      <c r="F40" s="23"/>
      <c r="G40" s="23"/>
      <c r="H40" s="23"/>
      <c r="I40" s="23"/>
      <c r="J40" s="15"/>
      <c r="K40" s="16"/>
    </row>
    <row r="41" spans="1:12" ht="18.5" x14ac:dyDescent="0.35">
      <c r="A41" s="148" t="s">
        <v>31</v>
      </c>
      <c r="B41" s="148"/>
      <c r="C41" s="148"/>
      <c r="D41" s="148"/>
      <c r="E41" s="148"/>
      <c r="F41" s="148"/>
      <c r="G41" s="148"/>
      <c r="H41" s="148"/>
      <c r="I41" s="148"/>
      <c r="J41" s="148"/>
      <c r="K41" s="16"/>
    </row>
    <row r="42" spans="1:12" thickBot="1" x14ac:dyDescent="0.4">
      <c r="A42" s="31"/>
      <c r="B42" s="32"/>
      <c r="C42" s="2"/>
      <c r="D42" s="33"/>
      <c r="E42" s="23"/>
      <c r="F42" s="23"/>
      <c r="G42" s="23"/>
      <c r="H42" s="23"/>
      <c r="I42" s="23"/>
      <c r="J42" s="15"/>
      <c r="K42" s="16"/>
    </row>
    <row r="43" spans="1:12" thickBot="1" x14ac:dyDescent="0.4">
      <c r="A43" s="9" t="s">
        <v>5</v>
      </c>
      <c r="B43" s="52" t="s">
        <v>6</v>
      </c>
      <c r="C43" s="54" t="s">
        <v>7</v>
      </c>
      <c r="D43" s="55" t="s">
        <v>7</v>
      </c>
      <c r="E43" s="55">
        <v>2024</v>
      </c>
      <c r="F43" s="55">
        <v>2025</v>
      </c>
      <c r="G43" s="55">
        <v>2026</v>
      </c>
      <c r="H43" s="56">
        <v>2027</v>
      </c>
      <c r="I43" s="57">
        <v>2028</v>
      </c>
    </row>
    <row r="44" spans="1:12" ht="14.25" customHeight="1" x14ac:dyDescent="0.35">
      <c r="A44" s="151">
        <v>6</v>
      </c>
      <c r="B44" s="153" t="s">
        <v>32</v>
      </c>
      <c r="C44" s="66" t="s">
        <v>33</v>
      </c>
      <c r="D44" s="26"/>
      <c r="E44" s="27">
        <v>0</v>
      </c>
      <c r="F44" s="27">
        <v>100</v>
      </c>
      <c r="G44" s="27">
        <v>200</v>
      </c>
      <c r="H44" s="27">
        <v>200</v>
      </c>
      <c r="I44" s="67">
        <v>200</v>
      </c>
    </row>
    <row r="45" spans="1:12" thickBot="1" x14ac:dyDescent="0.4">
      <c r="A45" s="152"/>
      <c r="B45" s="154"/>
      <c r="C45" s="73" t="s">
        <v>34</v>
      </c>
      <c r="D45" s="118">
        <v>0</v>
      </c>
      <c r="E45" s="119">
        <f>$D$45*E44</f>
        <v>0</v>
      </c>
      <c r="F45" s="119">
        <f>$D$45*F44</f>
        <v>0</v>
      </c>
      <c r="G45" s="119">
        <f>$D$45*G44</f>
        <v>0</v>
      </c>
      <c r="H45" s="119">
        <f>$D$45*H44</f>
        <v>0</v>
      </c>
      <c r="I45" s="120">
        <f>$D$45*I44</f>
        <v>0</v>
      </c>
      <c r="J45" s="15"/>
      <c r="K45" s="16"/>
    </row>
    <row r="46" spans="1:12" ht="14.5" customHeight="1" x14ac:dyDescent="0.35">
      <c r="A46" s="155">
        <v>7</v>
      </c>
      <c r="B46" s="156" t="s">
        <v>35</v>
      </c>
      <c r="C46" s="66" t="s">
        <v>36</v>
      </c>
      <c r="D46" s="26"/>
      <c r="E46" s="27">
        <v>200</v>
      </c>
      <c r="F46" s="27">
        <f>1612/3</f>
        <v>537.33333333333337</v>
      </c>
      <c r="G46" s="27">
        <f>1612/3</f>
        <v>537.33333333333337</v>
      </c>
      <c r="H46" s="27">
        <f>1612/6</f>
        <v>268.66666666666669</v>
      </c>
      <c r="I46" s="67">
        <f>1612/6</f>
        <v>268.66666666666669</v>
      </c>
    </row>
    <row r="47" spans="1:12" ht="15" customHeight="1" thickBot="1" x14ac:dyDescent="0.4">
      <c r="A47" s="155"/>
      <c r="B47" s="156"/>
      <c r="C47" s="69" t="s">
        <v>37</v>
      </c>
      <c r="D47" s="121">
        <v>0</v>
      </c>
      <c r="E47" s="122">
        <f>$D47*E$46</f>
        <v>0</v>
      </c>
      <c r="F47" s="122">
        <f>$D47*F$46</f>
        <v>0</v>
      </c>
      <c r="G47" s="122">
        <f>$D47*G$46</f>
        <v>0</v>
      </c>
      <c r="H47" s="122">
        <f>$D47*H$46</f>
        <v>0</v>
      </c>
      <c r="I47" s="123">
        <f>$D47*I$46</f>
        <v>0</v>
      </c>
    </row>
    <row r="48" spans="1:12" ht="15" customHeight="1" thickBot="1" x14ac:dyDescent="0.4">
      <c r="A48" s="155"/>
      <c r="B48" s="156"/>
      <c r="C48" s="66" t="s">
        <v>36</v>
      </c>
      <c r="D48" s="29"/>
      <c r="E48" s="30">
        <v>350</v>
      </c>
      <c r="F48" s="30">
        <f>1612/2</f>
        <v>806</v>
      </c>
      <c r="G48" s="30">
        <f>1612/3</f>
        <v>537.33333333333337</v>
      </c>
      <c r="H48" s="99">
        <f>1612/6</f>
        <v>268.66666666666669</v>
      </c>
      <c r="I48" s="100">
        <f>1612/6</f>
        <v>268.66666666666669</v>
      </c>
    </row>
    <row r="49" spans="1:12" thickBot="1" x14ac:dyDescent="0.4">
      <c r="A49" s="155"/>
      <c r="B49" s="156"/>
      <c r="C49" s="69" t="s">
        <v>38</v>
      </c>
      <c r="D49" s="121">
        <v>0</v>
      </c>
      <c r="E49" s="122">
        <f>$D49*E$48</f>
        <v>0</v>
      </c>
      <c r="F49" s="122">
        <f>$D49*F$48</f>
        <v>0</v>
      </c>
      <c r="G49" s="122">
        <f>$D49*G$48</f>
        <v>0</v>
      </c>
      <c r="H49" s="122">
        <f>$D49*H$48</f>
        <v>0</v>
      </c>
      <c r="I49" s="123">
        <f>$D49*I$48</f>
        <v>0</v>
      </c>
    </row>
    <row r="50" spans="1:12" thickBot="1" x14ac:dyDescent="0.4">
      <c r="A50" s="155"/>
      <c r="B50" s="156"/>
      <c r="C50" s="66" t="s">
        <v>36</v>
      </c>
      <c r="D50" s="29"/>
      <c r="E50" s="30">
        <v>400</v>
      </c>
      <c r="F50" s="30">
        <f>1612*1.5</f>
        <v>2418</v>
      </c>
      <c r="G50" s="30">
        <f>1612/3</f>
        <v>537.33333333333337</v>
      </c>
      <c r="H50" s="99">
        <f>1612/6</f>
        <v>268.66666666666669</v>
      </c>
      <c r="I50" s="100">
        <f>1612/6</f>
        <v>268.66666666666669</v>
      </c>
    </row>
    <row r="51" spans="1:12" thickBot="1" x14ac:dyDescent="0.4">
      <c r="A51" s="155"/>
      <c r="B51" s="156"/>
      <c r="C51" s="69" t="s">
        <v>39</v>
      </c>
      <c r="D51" s="121">
        <v>0</v>
      </c>
      <c r="E51" s="122">
        <f>$D51*E$50</f>
        <v>0</v>
      </c>
      <c r="F51" s="122">
        <f>$D51*F$50</f>
        <v>0</v>
      </c>
      <c r="G51" s="122">
        <f>$D51*G$50</f>
        <v>0</v>
      </c>
      <c r="H51" s="122">
        <f>$D51*H$50</f>
        <v>0</v>
      </c>
      <c r="I51" s="123">
        <f>$D51*I$50</f>
        <v>0</v>
      </c>
    </row>
    <row r="52" spans="1:12" thickBot="1" x14ac:dyDescent="0.4">
      <c r="A52" s="155"/>
      <c r="B52" s="156"/>
      <c r="C52" s="66" t="s">
        <v>36</v>
      </c>
      <c r="D52" s="29"/>
      <c r="E52" s="30">
        <v>600</v>
      </c>
      <c r="F52" s="30">
        <f>1612*2</f>
        <v>3224</v>
      </c>
      <c r="G52" s="30">
        <f>1612/2</f>
        <v>806</v>
      </c>
      <c r="H52" s="99">
        <f>1612/6</f>
        <v>268.66666666666669</v>
      </c>
      <c r="I52" s="100">
        <f>1612/6</f>
        <v>268.66666666666669</v>
      </c>
    </row>
    <row r="53" spans="1:12" thickBot="1" x14ac:dyDescent="0.4">
      <c r="A53" s="155"/>
      <c r="B53" s="156"/>
      <c r="C53" s="69" t="s">
        <v>40</v>
      </c>
      <c r="D53" s="121">
        <v>0</v>
      </c>
      <c r="E53" s="122">
        <f>$D53*E$52</f>
        <v>0</v>
      </c>
      <c r="F53" s="122">
        <f>$D53*F$52</f>
        <v>0</v>
      </c>
      <c r="G53" s="122">
        <f>$D53*G$52</f>
        <v>0</v>
      </c>
      <c r="H53" s="122">
        <f>$D53*H$52</f>
        <v>0</v>
      </c>
      <c r="I53" s="123">
        <f>$D53*I$52</f>
        <v>0</v>
      </c>
    </row>
    <row r="54" spans="1:12" hidden="1" thickBot="1" x14ac:dyDescent="0.4">
      <c r="A54" s="155"/>
      <c r="B54" s="156"/>
      <c r="C54" s="66" t="s">
        <v>36</v>
      </c>
      <c r="D54" s="29"/>
      <c r="E54" s="30">
        <v>0</v>
      </c>
      <c r="F54" s="30">
        <v>0</v>
      </c>
      <c r="G54" s="99">
        <v>0</v>
      </c>
      <c r="H54" s="27">
        <v>0</v>
      </c>
      <c r="I54" s="67">
        <v>0</v>
      </c>
    </row>
    <row r="55" spans="1:12" hidden="1" thickBot="1" x14ac:dyDescent="0.4">
      <c r="A55" s="155"/>
      <c r="B55" s="156"/>
      <c r="C55" s="69" t="s">
        <v>41</v>
      </c>
      <c r="D55" s="34"/>
      <c r="E55" s="35">
        <f>$D55*E$54</f>
        <v>0</v>
      </c>
      <c r="F55" s="35">
        <f>$D55*F$54</f>
        <v>0</v>
      </c>
      <c r="G55" s="36">
        <f>$D55*G$54</f>
        <v>0</v>
      </c>
      <c r="H55" s="35">
        <f>$D55*H$54</f>
        <v>0</v>
      </c>
      <c r="I55" s="74">
        <f>$D55*I$54</f>
        <v>0</v>
      </c>
    </row>
    <row r="56" spans="1:12" thickBot="1" x14ac:dyDescent="0.4">
      <c r="A56" s="155"/>
      <c r="B56" s="156"/>
      <c r="C56" s="66" t="s">
        <v>36</v>
      </c>
      <c r="D56" s="29"/>
      <c r="E56" s="30">
        <v>100</v>
      </c>
      <c r="F56" s="30">
        <v>100</v>
      </c>
      <c r="G56" s="30">
        <v>100</v>
      </c>
      <c r="H56" s="30">
        <v>50</v>
      </c>
      <c r="I56" s="70">
        <v>50</v>
      </c>
    </row>
    <row r="57" spans="1:12" thickBot="1" x14ac:dyDescent="0.4">
      <c r="A57" s="155"/>
      <c r="B57" s="156"/>
      <c r="C57" s="75" t="s">
        <v>42</v>
      </c>
      <c r="D57" s="124">
        <v>0</v>
      </c>
      <c r="E57" s="125">
        <f>$D57*E$56</f>
        <v>0</v>
      </c>
      <c r="F57" s="125">
        <f>$D57*F$56</f>
        <v>0</v>
      </c>
      <c r="G57" s="125">
        <f>$D57*G$56</f>
        <v>0</v>
      </c>
      <c r="H57" s="125">
        <f>$D57*H$56</f>
        <v>0</v>
      </c>
      <c r="I57" s="126">
        <f>$D57*I$56</f>
        <v>0</v>
      </c>
    </row>
    <row r="58" spans="1:12" ht="18" customHeight="1" x14ac:dyDescent="0.35">
      <c r="A58" s="160">
        <v>8</v>
      </c>
      <c r="B58" s="162" t="s">
        <v>43</v>
      </c>
      <c r="C58" s="76" t="s">
        <v>44</v>
      </c>
      <c r="D58" s="37"/>
      <c r="E58" s="38">
        <v>2</v>
      </c>
      <c r="F58" s="38">
        <v>4</v>
      </c>
      <c r="G58" s="38">
        <v>2</v>
      </c>
      <c r="H58" s="38"/>
      <c r="I58" s="77"/>
    </row>
    <row r="59" spans="1:12" thickBot="1" x14ac:dyDescent="0.4">
      <c r="A59" s="161"/>
      <c r="B59" s="163"/>
      <c r="C59" s="78" t="s">
        <v>45</v>
      </c>
      <c r="D59" s="108">
        <v>0</v>
      </c>
      <c r="E59" s="39">
        <f t="shared" ref="E59:I59" si="11">E58*$D59</f>
        <v>0</v>
      </c>
      <c r="F59" s="39">
        <f t="shared" si="11"/>
        <v>0</v>
      </c>
      <c r="G59" s="39">
        <f t="shared" si="11"/>
        <v>0</v>
      </c>
      <c r="H59" s="39">
        <f t="shared" si="11"/>
        <v>0</v>
      </c>
      <c r="I59" s="79">
        <f t="shared" si="11"/>
        <v>0</v>
      </c>
      <c r="J59" s="15"/>
      <c r="K59" s="16"/>
    </row>
    <row r="60" spans="1:12" thickBot="1" x14ac:dyDescent="0.4">
      <c r="A60" s="22"/>
      <c r="B60" s="86"/>
      <c r="C60" s="50" t="s">
        <v>13</v>
      </c>
      <c r="D60" s="89"/>
      <c r="E60" s="127">
        <f>SUM(E45,E47,E49,E51,E53,E55,E57,E59)</f>
        <v>0</v>
      </c>
      <c r="F60" s="127">
        <f>SUM(F45,F47,F49,F51,F53,F55,F57,F59)</f>
        <v>0</v>
      </c>
      <c r="G60" s="127">
        <f>SUM(G45,G47,G49,G51,G53,G55,G57,G59)</f>
        <v>0</v>
      </c>
      <c r="H60" s="127">
        <f>SUM(H45,H47,H49,H51,H53,H55,H57,H59)</f>
        <v>0</v>
      </c>
      <c r="I60" s="128">
        <f>SUM(I45,I47,I49,I51,I53,I55,I57,I59)</f>
        <v>0</v>
      </c>
      <c r="J60" s="21"/>
      <c r="K60" s="15"/>
      <c r="L60" s="16"/>
    </row>
    <row r="61" spans="1:12" thickBot="1" x14ac:dyDescent="0.4">
      <c r="A61" s="22"/>
      <c r="B61" s="86"/>
      <c r="C61" s="50" t="s">
        <v>14</v>
      </c>
      <c r="D61" s="24"/>
      <c r="E61" s="24"/>
      <c r="F61" s="109">
        <v>0</v>
      </c>
      <c r="G61" s="110">
        <v>0</v>
      </c>
      <c r="H61" s="110">
        <v>0</v>
      </c>
      <c r="I61" s="111">
        <v>0</v>
      </c>
      <c r="J61" s="21"/>
      <c r="K61" s="15"/>
      <c r="L61" s="16"/>
    </row>
    <row r="62" spans="1:12" thickBot="1" x14ac:dyDescent="0.4">
      <c r="A62" s="22"/>
      <c r="B62" s="86"/>
      <c r="C62" s="71"/>
      <c r="D62" s="25">
        <v>1</v>
      </c>
      <c r="E62" s="25">
        <v>1</v>
      </c>
      <c r="F62" s="25">
        <f>(1+D61)*(1+E61)*(1+F61)</f>
        <v>1</v>
      </c>
      <c r="G62" s="25">
        <f>(1+D61)*(1+E61)*(1+F61)*(1+G61)</f>
        <v>1</v>
      </c>
      <c r="H62" s="25">
        <f>(1+D61)*(1+E61)*(1+F61)*(1+G61)*(1+H61)</f>
        <v>1</v>
      </c>
      <c r="I62" s="72">
        <f>(1+D61)*(1+E61)*(1+F61)*(1+G61)*(1+H61)*(1+I61)</f>
        <v>1</v>
      </c>
      <c r="J62" s="21"/>
      <c r="K62" s="15"/>
      <c r="L62" s="16"/>
    </row>
    <row r="63" spans="1:12" thickBot="1" x14ac:dyDescent="0.4">
      <c r="A63" s="22"/>
      <c r="B63" s="86"/>
      <c r="C63" s="61" t="s">
        <v>15</v>
      </c>
      <c r="D63" s="96"/>
      <c r="E63" s="129">
        <f t="shared" ref="E63:I63" si="12">E62*E60</f>
        <v>0</v>
      </c>
      <c r="F63" s="129">
        <f t="shared" si="12"/>
        <v>0</v>
      </c>
      <c r="G63" s="129">
        <f t="shared" si="12"/>
        <v>0</v>
      </c>
      <c r="H63" s="129">
        <f t="shared" si="12"/>
        <v>0</v>
      </c>
      <c r="I63" s="130">
        <f t="shared" si="12"/>
        <v>0</v>
      </c>
      <c r="J63" s="21"/>
      <c r="K63" s="15"/>
      <c r="L63" s="16"/>
    </row>
    <row r="64" spans="1:12" thickBot="1" x14ac:dyDescent="0.4">
      <c r="A64" s="22"/>
      <c r="B64" s="86"/>
      <c r="C64" s="50" t="s">
        <v>16</v>
      </c>
      <c r="D64" s="97"/>
      <c r="E64" s="131"/>
      <c r="F64" s="131"/>
      <c r="G64" s="132">
        <f>SUM(E63:G63)</f>
        <v>0</v>
      </c>
      <c r="H64" s="133"/>
      <c r="I64" s="134">
        <f>SUM(H63:I63)</f>
        <v>0</v>
      </c>
      <c r="J64" s="21"/>
      <c r="K64" s="15"/>
      <c r="L64" s="16"/>
    </row>
    <row r="65" spans="1:11" ht="27.5" customHeight="1" thickBot="1" x14ac:dyDescent="0.4">
      <c r="A65" s="31"/>
      <c r="B65" s="32"/>
      <c r="C65" s="51" t="s">
        <v>46</v>
      </c>
      <c r="D65" s="98"/>
      <c r="E65" s="135"/>
      <c r="F65" s="135"/>
      <c r="G65" s="135"/>
      <c r="H65" s="149">
        <f>SUM(E63:I63)</f>
        <v>0</v>
      </c>
      <c r="I65" s="150"/>
      <c r="J65" s="15"/>
      <c r="K65" s="16"/>
    </row>
    <row r="66" spans="1:11" ht="14.5" x14ac:dyDescent="0.35">
      <c r="B66" s="2"/>
      <c r="C66" s="3"/>
      <c r="D66" s="2"/>
      <c r="E66" s="2"/>
      <c r="F66" s="2"/>
      <c r="G66" s="21"/>
      <c r="H66" s="2"/>
      <c r="I66" s="2"/>
    </row>
    <row r="67" spans="1:11" thickBot="1" x14ac:dyDescent="0.4">
      <c r="G67" s="21"/>
      <c r="H67" s="2"/>
      <c r="I67" s="2"/>
    </row>
    <row r="68" spans="1:11" ht="32" customHeight="1" thickBot="1" x14ac:dyDescent="0.4">
      <c r="B68" s="80" t="s">
        <v>54</v>
      </c>
      <c r="C68" s="81"/>
      <c r="D68" s="82"/>
      <c r="E68" s="82"/>
      <c r="F68" s="82"/>
      <c r="G68" s="83"/>
      <c r="H68" s="164">
        <f>H18+H38+H65</f>
        <v>0</v>
      </c>
      <c r="I68" s="165"/>
    </row>
    <row r="69" spans="1:11" ht="7.5" customHeight="1" x14ac:dyDescent="0.35">
      <c r="G69" s="21"/>
      <c r="H69" s="2"/>
      <c r="I69" s="2"/>
    </row>
    <row r="70" spans="1:11" ht="14.5" x14ac:dyDescent="0.35">
      <c r="B70" s="2" t="s">
        <v>47</v>
      </c>
      <c r="C70" s="3"/>
      <c r="D70" s="2"/>
      <c r="E70" s="2"/>
      <c r="F70" s="2"/>
      <c r="G70" s="21"/>
      <c r="H70" s="2"/>
      <c r="I70" s="2"/>
    </row>
    <row r="71" spans="1:11" ht="14.5" x14ac:dyDescent="0.35">
      <c r="B71" s="2" t="s">
        <v>48</v>
      </c>
      <c r="E71" s="40"/>
      <c r="F71" s="2"/>
      <c r="G71" s="21"/>
      <c r="H71" s="2"/>
      <c r="I71" s="2"/>
    </row>
    <row r="72" spans="1:11" ht="15.5" x14ac:dyDescent="0.35">
      <c r="B72" s="2"/>
      <c r="C72" s="41"/>
      <c r="D72" s="42"/>
      <c r="E72" s="40"/>
      <c r="F72" s="2"/>
      <c r="G72" s="21"/>
      <c r="H72" s="2"/>
      <c r="I72" s="2"/>
    </row>
    <row r="73" spans="1:11" ht="14.5" x14ac:dyDescent="0.35">
      <c r="G73" s="21"/>
      <c r="H73" s="2"/>
      <c r="I73" s="2"/>
    </row>
    <row r="74" spans="1:11" ht="17.5" x14ac:dyDescent="0.35">
      <c r="B74" s="43" t="s">
        <v>53</v>
      </c>
      <c r="G74" s="21"/>
      <c r="H74" s="2"/>
      <c r="I74" s="2"/>
    </row>
    <row r="75" spans="1:11" ht="14.5" x14ac:dyDescent="0.35">
      <c r="B75" s="44"/>
      <c r="G75" s="21"/>
      <c r="H75" s="2"/>
      <c r="I75" s="2"/>
    </row>
    <row r="76" spans="1:11" ht="22.5" customHeight="1" x14ac:dyDescent="0.35">
      <c r="B76" s="44" t="s">
        <v>49</v>
      </c>
      <c r="C76" s="44" t="s">
        <v>50</v>
      </c>
      <c r="F76" s="112"/>
      <c r="G76" s="113"/>
      <c r="H76" s="114"/>
      <c r="I76" s="2"/>
    </row>
    <row r="77" spans="1:11" ht="30.75" customHeight="1" x14ac:dyDescent="0.35">
      <c r="B77" s="45" t="s">
        <v>51</v>
      </c>
      <c r="C77" s="159" t="s">
        <v>52</v>
      </c>
      <c r="D77" s="159"/>
      <c r="F77" s="159"/>
      <c r="G77" s="159"/>
      <c r="H77" s="159"/>
      <c r="I77" s="159"/>
    </row>
    <row r="78" spans="1:11" ht="33" customHeight="1" x14ac:dyDescent="0.35">
      <c r="B78" s="87"/>
    </row>
    <row r="81" spans="2:7" ht="31.5" customHeight="1" x14ac:dyDescent="0.35"/>
    <row r="85" spans="2:7" ht="15" customHeight="1" x14ac:dyDescent="0.35">
      <c r="C85" s="3"/>
      <c r="E85" s="33"/>
      <c r="G85" s="47"/>
    </row>
    <row r="87" spans="2:7" ht="17.25" customHeight="1" x14ac:dyDescent="0.35"/>
    <row r="89" spans="2:7" ht="15" customHeight="1" x14ac:dyDescent="0.35">
      <c r="C89" s="3"/>
      <c r="E89" s="33"/>
      <c r="G89" s="47"/>
    </row>
    <row r="91" spans="2:7" ht="18" customHeight="1" x14ac:dyDescent="0.35"/>
    <row r="94" spans="2:7" ht="15" customHeight="1" x14ac:dyDescent="0.35">
      <c r="B94" s="48"/>
      <c r="C94" s="3"/>
      <c r="E94" s="33"/>
      <c r="G94" s="47"/>
    </row>
  </sheetData>
  <protectedRanges>
    <protectedRange sqref="D10" name="Plage1"/>
    <protectedRange sqref="E11:I11" name="Plage2"/>
    <protectedRange sqref="D12" name="Plage3"/>
    <protectedRange sqref="F14:I14" name="Plage4"/>
    <protectedRange sqref="D24:D26" name="Plage6"/>
    <protectedRange sqref="D29:D31" name="Plage7"/>
    <protectedRange sqref="F34:I34" name="Plage11"/>
    <protectedRange sqref="D45" name="Plage12"/>
    <protectedRange sqref="D47" name="Plage13"/>
    <protectedRange sqref="D49" name="Plage14"/>
    <protectedRange sqref="D51" name="Plage15"/>
    <protectedRange sqref="D53" name="Plage16"/>
    <protectedRange sqref="D55" name="Plage17"/>
    <protectedRange sqref="D57" name="Plage18"/>
    <protectedRange sqref="D59" name="Plage19"/>
    <protectedRange sqref="F61:I61" name="Plage20"/>
  </protectedRanges>
  <mergeCells count="21">
    <mergeCell ref="C77:D77"/>
    <mergeCell ref="F77:I77"/>
    <mergeCell ref="A46:A57"/>
    <mergeCell ref="B46:B57"/>
    <mergeCell ref="A58:A59"/>
    <mergeCell ref="B58:B59"/>
    <mergeCell ref="H68:I68"/>
    <mergeCell ref="H65:I65"/>
    <mergeCell ref="A44:A45"/>
    <mergeCell ref="B44:B45"/>
    <mergeCell ref="A23:A26"/>
    <mergeCell ref="B23:B26"/>
    <mergeCell ref="A28:A31"/>
    <mergeCell ref="B28:B31"/>
    <mergeCell ref="A1:J1"/>
    <mergeCell ref="A2:J2"/>
    <mergeCell ref="A7:J7"/>
    <mergeCell ref="A20:J20"/>
    <mergeCell ref="A41:J41"/>
    <mergeCell ref="H38:I38"/>
    <mergeCell ref="H18:I18"/>
  </mergeCells>
  <printOptions horizontalCentered="1" verticalCentered="1"/>
  <pageMargins left="0.25" right="0.25" top="0.75" bottom="0.75" header="0.3" footer="0.3"/>
  <pageSetup paperSize="5" scale="60" orientation="landscape" r:id="rId1"/>
  <rowBreaks count="1" manualBreakCount="1">
    <brk id="39" max="16" man="1"/>
  </rowBreaks>
  <ignoredErrors>
    <ignoredError sqref="E13:I13" formulaRange="1"/>
    <ignoredError sqref="G47:I47 G49:I49 H51:I51"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bcc4b3-1839-4549-b6b8-0f447eca2041">
      <Terms xmlns="http://schemas.microsoft.com/office/infopath/2007/PartnerControls"/>
    </lcf76f155ced4ddcb4097134ff3c332f>
    <TaxCatchAll xmlns="7db10255-681c-4a24-9e39-ce944e656071">
      <Value>10</Value>
      <Value>9</Value>
      <Value>8</Value>
      <Value>7</Value>
      <Value>6</Value>
      <Value>5</Value>
      <Value>4</Value>
      <Value>3</Value>
    </TaxCatchAll>
    <artmAncienneCote xmlns="60d9eac4-a4ae-41f6-b29f-e9e6ccfac35e" xsi:nil="true"/>
    <artmAnnee xmlns="60d9eac4-a4ae-41f6-b29f-e9e6ccfac35e" xsi:nil="true"/>
    <ke7bbc22f47449f887dc7eebd0198e75 xmlns="60d9eac4-a4ae-41f6-b29f-e9e6ccfac35e">
      <Terms xmlns="http://schemas.microsoft.com/office/infopath/2007/PartnerControls">
        <TermInfo xmlns="http://schemas.microsoft.com/office/infopath/2007/PartnerControls">
          <TermName xmlns="http://schemas.microsoft.com/office/infopath/2007/PartnerControls">1000 Administration</TermName>
          <TermId xmlns="http://schemas.microsoft.com/office/infopath/2007/PartnerControls">6ba5c885-a1f4-4710-86cf-9a4ca366c7f9</TermId>
        </TermInfo>
      </Terms>
    </ke7bbc22f47449f887dc7eebd0198e75>
    <artmDescription xmlns="60d9eac4-a4ae-41f6-b29f-e9e6ccfac35e" xsi:nil="true"/>
    <artmAncienNom xmlns="60d9eac4-a4ae-41f6-b29f-e9e6ccfac35e" xsi:nil="true"/>
    <artmAuteur xmlns="60d9eac4-a4ae-41f6-b29f-e9e6ccfac35e" xsi:nil="true"/>
    <artmDateDocument xmlns="60d9eac4-a4ae-41f6-b29f-e9e6ccfac35e" xsi:nil="true"/>
    <ac80431f758b42aaaaf1d3269e7bad5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f1afe890-6a5f-4ec1-8f03-8174d9f50c50</TermId>
        </TermInfo>
      </Terms>
    </ac80431f758b42aaaaf1d3269e7bad54>
    <l624c882aadd4540a134571727284c7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30606af5-ea93-487a-b429-da89150ef405</TermId>
        </TermInfo>
      </Terms>
    </l624c882aadd4540a134571727284c74>
    <artmProvenance xmlns="60d9eac4-a4ae-41f6-b29f-e9e6ccfac35e" xsi:nil="true"/>
    <artmDestinataire xmlns="60d9eac4-a4ae-41f6-b29f-e9e6ccfac35e" xsi:nil="true"/>
    <dd590b0389d14148ac075c6b8cac2b85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c8dde813-985b-4a7f-9337-ac6f309d7426</TermId>
        </TermInfo>
      </Terms>
    </dd590b0389d14148ac075c6b8cac2b85>
    <artmIndiceRevision xmlns="60d9eac4-a4ae-41f6-b29f-e9e6ccfac35e" xsi:nil="true"/>
    <artmNoReference xmlns="60d9eac4-a4ae-41f6-b29f-e9e6ccfac35e" xsi:nil="true"/>
    <artmNotesGesDoc xmlns="60d9eac4-a4ae-41f6-b29f-e9e6ccfac35e" xsi:nil="true"/>
    <n81f845807a14d90a20a0872117659a6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1205092a-a0ef-4127-9ac4-d3803732b49b</TermId>
        </TermInfo>
      </Terms>
    </n81f845807a14d90a20a0872117659a6>
    <artmNoDossier xmlns="60d9eac4-a4ae-41f6-b29f-e9e6ccfac35e" xsi:nil="true"/>
    <d19122f103a34804acb023ab8ba144cd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a406fa23-d201-4522-9efd-3b71690c2ed6</TermId>
        </TermInfo>
      </Terms>
    </d19122f103a34804acb023ab8ba144cd>
    <Date xmlns="b2bcc4b3-1839-4549-b6b8-0f447eca2041" xsi:nil="true"/>
    <la02349c2fee49e18ccf26669fc63ed2 xmlns="60d9eac4-a4ae-41f6-b29f-e9e6ccfac35e">
      <Terms xmlns="http://schemas.microsoft.com/office/infopath/2007/PartnerControls">
        <TermInfo xmlns="http://schemas.microsoft.com/office/infopath/2007/PartnerControls">
          <TermName xmlns="http://schemas.microsoft.com/office/infopath/2007/PartnerControls">Électronique</TermName>
          <TermId xmlns="http://schemas.microsoft.com/office/infopath/2007/PartnerControls">eefcd40e-cb79-4039-930a-8a07411899ed</TermId>
        </TermInfo>
      </Terms>
    </la02349c2fee49e18ccf26669fc63ed2>
    <dc42d1920f4849fcace233e1b1a4354f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e929e520-1315-4656-9008-c5f5cd15317b</TermId>
        </TermInfo>
      </Terms>
    </dc42d1920f4849fcace233e1b1a4354f>
  </documentManagement>
</p:properties>
</file>

<file path=customXml/item2.xml><?xml version="1.0" encoding="utf-8"?>
<ct:contentTypeSchema xmlns:ct="http://schemas.microsoft.com/office/2006/metadata/contentType" xmlns:ma="http://schemas.microsoft.com/office/2006/metadata/properties/metaAttributes" ct:_="" ma:_="" ma:contentTypeName="artmEspaceDocumentaire" ma:contentTypeID="0x0101000FC5E9DFF416C94B9E845643CC03CE7A00093FF8F8C3CA4C4981922DB5F7B81F7C" ma:contentTypeVersion="48" ma:contentTypeDescription="" ma:contentTypeScope="" ma:versionID="adbc23d18cb50b5b1b131a93c13d6acd">
  <xsd:schema xmlns:xsd="http://www.w3.org/2001/XMLSchema" xmlns:xs="http://www.w3.org/2001/XMLSchema" xmlns:p="http://schemas.microsoft.com/office/2006/metadata/properties" xmlns:ns2="60d9eac4-a4ae-41f6-b29f-e9e6ccfac35e" xmlns:ns3="7db10255-681c-4a24-9e39-ce944e656071" xmlns:ns4="b2bcc4b3-1839-4549-b6b8-0f447eca2041" targetNamespace="http://schemas.microsoft.com/office/2006/metadata/properties" ma:root="true" ma:fieldsID="cbc9d5828b44e106ae36a90889c241b5" ns2:_="" ns3:_="" ns4:_="">
    <xsd:import namespace="60d9eac4-a4ae-41f6-b29f-e9e6ccfac35e"/>
    <xsd:import namespace="7db10255-681c-4a24-9e39-ce944e656071"/>
    <xsd:import namespace="b2bcc4b3-1839-4549-b6b8-0f447eca2041"/>
    <xsd:element name="properties">
      <xsd:complexType>
        <xsd:sequence>
          <xsd:element name="documentManagement">
            <xsd:complexType>
              <xsd:all>
                <xsd:element ref="ns2:artmAncienNom" minOccurs="0"/>
                <xsd:element ref="ns2:artmAncienneCote" minOccurs="0"/>
                <xsd:element ref="ns2:artmAnnee" minOccurs="0"/>
                <xsd:element ref="ns2:artmAuteur" minOccurs="0"/>
                <xsd:element ref="ns2:ke7bbc22f47449f887dc7eebd0198e75" minOccurs="0"/>
                <xsd:element ref="ns3:TaxCatchAll" minOccurs="0"/>
                <xsd:element ref="ns3:TaxCatchAllLabel" minOccurs="0"/>
                <xsd:element ref="ns2:dd590b0389d14148ac075c6b8cac2b85" minOccurs="0"/>
                <xsd:element ref="ns2:artmDateDocument" minOccurs="0"/>
                <xsd:element ref="ns2:artmDescription" minOccurs="0"/>
                <xsd:element ref="ns2:dc42d1920f4849fcace233e1b1a4354f" minOccurs="0"/>
                <xsd:element ref="ns2:artmIndiceRevision" minOccurs="0"/>
                <xsd:element ref="ns2:d19122f103a34804acb023ab8ba144cd" minOccurs="0"/>
                <xsd:element ref="ns2:artmNoDossier" minOccurs="0"/>
                <xsd:element ref="ns2:artmNoReference" minOccurs="0"/>
                <xsd:element ref="ns2:artmNotesGesDoc" minOccurs="0"/>
                <xsd:element ref="ns2:n81f845807a14d90a20a0872117659a6" minOccurs="0"/>
                <xsd:element ref="ns2:ac80431f758b42aaaaf1d3269e7bad54" minOccurs="0"/>
                <xsd:element ref="ns2:la02349c2fee49e18ccf26669fc63ed2" minOccurs="0"/>
                <xsd:element ref="ns2:l624c882aadd4540a134571727284c74" minOccurs="0"/>
                <xsd:element ref="ns2:artmProvenance" minOccurs="0"/>
                <xsd:element ref="ns2:artmDestinataire" minOccurs="0"/>
                <xsd:element ref="ns4:MediaServiceMetadata" minOccurs="0"/>
                <xsd:element ref="ns4:MediaServiceFastMetadata" minOccurs="0"/>
                <xsd:element ref="ns4:MediaServiceDateTaken" minOccurs="0"/>
                <xsd:element ref="ns4:MediaLengthInSeconds" minOccurs="0"/>
                <xsd:element ref="ns4:lcf76f155ced4ddcb4097134ff3c332f" minOccurs="0"/>
                <xsd:element ref="ns4:MediaServiceLocation" minOccurs="0"/>
                <xsd:element ref="ns4:MediaServiceGenerationTime" minOccurs="0"/>
                <xsd:element ref="ns4:MediaServiceEventHashCode" minOccurs="0"/>
                <xsd:element ref="ns4:MediaServiceOCR" minOccurs="0"/>
                <xsd:element ref="ns3:SharedWithUsers" minOccurs="0"/>
                <xsd:element ref="ns3:SharedWithDetails" minOccurs="0"/>
                <xsd:element ref="ns4:Date"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9eac4-a4ae-41f6-b29f-e9e6ccfac35e" elementFormDefault="qualified">
    <xsd:import namespace="http://schemas.microsoft.com/office/2006/documentManagement/types"/>
    <xsd:import namespace="http://schemas.microsoft.com/office/infopath/2007/PartnerControls"/>
    <xsd:element name="artmAncienNom" ma:index="8" nillable="true" ma:displayName="Ancien nom" ma:internalName="artmAncienNom">
      <xsd:simpleType>
        <xsd:restriction base="dms:Text">
          <xsd:maxLength value="255"/>
        </xsd:restriction>
      </xsd:simpleType>
    </xsd:element>
    <xsd:element name="artmAncienneCote" ma:index="9" nillable="true" ma:displayName="Ancienne cote" ma:internalName="artmAncienneCote">
      <xsd:simpleType>
        <xsd:restriction base="dms:Text">
          <xsd:maxLength value="255"/>
        </xsd:restriction>
      </xsd:simpleType>
    </xsd:element>
    <xsd:element name="artmAnnee" ma:index="10" nillable="true" ma:displayName="Année" ma:internalName="artmAnnee">
      <xsd:simpleType>
        <xsd:restriction base="dms:Text">
          <xsd:maxLength value="255"/>
        </xsd:restriction>
      </xsd:simpleType>
    </xsd:element>
    <xsd:element name="artmAuteur" ma:index="11" nillable="true" ma:displayName="Auteur du document" ma:internalName="artmAuteur">
      <xsd:simpleType>
        <xsd:restriction base="dms:Text">
          <xsd:maxLength value="255"/>
        </xsd:restriction>
      </xsd:simpleType>
    </xsd:element>
    <xsd:element name="ke7bbc22f47449f887dc7eebd0198e75" ma:index="12" nillable="true" ma:taxonomy="true" ma:internalName="ke7bbc22f47449f887dc7eebd0198e75" ma:taxonomyFieldName="artmClassification" ma:displayName="Classification" ma:default="3;#1000 Administration|6ba5c885-a1f4-4710-86cf-9a4ca366c7f9" ma:fieldId="{4e7bbc22-f474-49f8-87dc-7eebd0198e75}" ma:sspId="49104af7-9e60-4236-8bb1-95acb2461f12" ma:termSetId="c21bbe4b-b3e4-49c6-b0ed-93783e3dcc25" ma:anchorId="00000000-0000-0000-0000-000000000000" ma:open="false" ma:isKeyword="false">
      <xsd:complexType>
        <xsd:sequence>
          <xsd:element ref="pc:Terms" minOccurs="0" maxOccurs="1"/>
        </xsd:sequence>
      </xsd:complexType>
    </xsd:element>
    <xsd:element name="dd590b0389d14148ac075c6b8cac2b85" ma:index="16" nillable="true" ma:taxonomy="true" ma:internalName="dd590b0389d14148ac075c6b8cac2b85" ma:taxonomyFieldName="artmClassificationDossier" ma:displayName="Classification dossier" ma:default="4;#À déterminer|c8dde813-985b-4a7f-9337-ac6f309d7426" ma:fieldId="{dd590b03-89d1-4148-ac07-5c6b8cac2b85}" ma:sspId="49104af7-9e60-4236-8bb1-95acb2461f12" ma:termSetId="3eb91464-a5b2-44e3-9958-4d5e8e1b9a14" ma:anchorId="00000000-0000-0000-0000-000000000000" ma:open="false" ma:isKeyword="false">
      <xsd:complexType>
        <xsd:sequence>
          <xsd:element ref="pc:Terms" minOccurs="0" maxOccurs="1"/>
        </xsd:sequence>
      </xsd:complexType>
    </xsd:element>
    <xsd:element name="artmDateDocument" ma:index="18" nillable="true" ma:displayName="Date du document" ma:format="DateOnly" ma:internalName="artmDateDocument">
      <xsd:simpleType>
        <xsd:restriction base="dms:DateTime"/>
      </xsd:simpleType>
    </xsd:element>
    <xsd:element name="artmDescription" ma:index="19" nillable="true" ma:displayName="Description" ma:internalName="artmDescription">
      <xsd:simpleType>
        <xsd:restriction base="dms:Note">
          <xsd:maxLength value="255"/>
        </xsd:restriction>
      </xsd:simpleType>
    </xsd:element>
    <xsd:element name="dc42d1920f4849fcace233e1b1a4354f" ma:index="20" nillable="true" ma:taxonomy="true" ma:internalName="dc42d1920f4849fcace233e1b1a4354f" ma:taxonomyFieldName="artmDiscipline" ma:displayName="Discipline" ma:default="8;#À déterminer|e929e520-1315-4656-9008-c5f5cd15317b" ma:fieldId="{dc42d192-0f48-49fc-ace2-33e1b1a4354f}" ma:sspId="49104af7-9e60-4236-8bb1-95acb2461f12" ma:termSetId="3e206504-84d6-4bec-b8cc-377600c90260" ma:anchorId="00000000-0000-0000-0000-000000000000" ma:open="false" ma:isKeyword="false">
      <xsd:complexType>
        <xsd:sequence>
          <xsd:element ref="pc:Terms" minOccurs="0" maxOccurs="1"/>
        </xsd:sequence>
      </xsd:complexType>
    </xsd:element>
    <xsd:element name="artmIndiceRevision" ma:index="22" nillable="true" ma:displayName="Indice de révision" ma:internalName="artmIndiceRevision">
      <xsd:simpleType>
        <xsd:restriction base="dms:Text">
          <xsd:maxLength value="255"/>
        </xsd:restriction>
      </xsd:simpleType>
    </xsd:element>
    <xsd:element name="d19122f103a34804acb023ab8ba144cd" ma:index="23" nillable="true" ma:taxonomy="true" ma:internalName="d19122f103a34804acb023ab8ba144cd" ma:taxonomyFieldName="artmLocalisationGeographique" ma:displayName="Localisation géographique" ma:default="9;#À déterminer|a406fa23-d201-4522-9efd-3b71690c2ed6" ma:fieldId="{d19122f1-03a3-4804-acb0-23ab8ba144cd}" ma:sspId="49104af7-9e60-4236-8bb1-95acb2461f12" ma:termSetId="ab099d38-0dbe-49b3-bd06-e755476db2e3" ma:anchorId="00000000-0000-0000-0000-000000000000" ma:open="false" ma:isKeyword="false">
      <xsd:complexType>
        <xsd:sequence>
          <xsd:element ref="pc:Terms" minOccurs="0" maxOccurs="1"/>
        </xsd:sequence>
      </xsd:complexType>
    </xsd:element>
    <xsd:element name="artmNoDossier" ma:index="25" nillable="true" ma:displayName="No de dossier" ma:internalName="artmNoDossier">
      <xsd:simpleType>
        <xsd:restriction base="dms:Text">
          <xsd:maxLength value="255"/>
        </xsd:restriction>
      </xsd:simpleType>
    </xsd:element>
    <xsd:element name="artmNoReference" ma:index="26" nillable="true" ma:displayName="No de référence" ma:internalName="artmNoReference">
      <xsd:simpleType>
        <xsd:restriction base="dms:Text">
          <xsd:maxLength value="255"/>
        </xsd:restriction>
      </xsd:simpleType>
    </xsd:element>
    <xsd:element name="artmNotesGesDoc" ma:index="27" nillable="true" ma:displayName="Notes gestion doc" ma:internalName="artmNotesGesDoc">
      <xsd:simpleType>
        <xsd:restriction base="dms:Note">
          <xsd:maxLength value="255"/>
        </xsd:restriction>
      </xsd:simpleType>
    </xsd:element>
    <xsd:element name="n81f845807a14d90a20a0872117659a6" ma:index="28" nillable="true" ma:taxonomy="true" ma:internalName="n81f845807a14d90a20a0872117659a6" ma:taxonomyFieldName="artmRaisonEmission" ma:displayName="Raison d'émission" ma:default="5;#À déterminer|1205092a-a0ef-4127-9ac4-d3803732b49b" ma:fieldId="{781f8458-07a1-4d90-a20a-0872117659a6}" ma:sspId="49104af7-9e60-4236-8bb1-95acb2461f12" ma:termSetId="78af13a1-eefd-4dc4-ae89-945bdff95f99" ma:anchorId="00000000-0000-0000-0000-000000000000" ma:open="false" ma:isKeyword="false">
      <xsd:complexType>
        <xsd:sequence>
          <xsd:element ref="pc:Terms" minOccurs="0" maxOccurs="1"/>
        </xsd:sequence>
      </xsd:complexType>
    </xsd:element>
    <xsd:element name="ac80431f758b42aaaaf1d3269e7bad54" ma:index="30" nillable="true" ma:taxonomy="true" ma:internalName="ac80431f758b42aaaaf1d3269e7bad54" ma:taxonomyFieldName="artmStatutApprobation" ma:displayName="Statut d'approbation" ma:default="6;#À déterminer|f1afe890-6a5f-4ec1-8f03-8174d9f50c50" ma:fieldId="{ac80431f-758b-42aa-aaf1-d3269e7bad54}" ma:sspId="49104af7-9e60-4236-8bb1-95acb2461f12" ma:termSetId="85cf45b6-fd95-43f4-8937-c39bdd464f57" ma:anchorId="00000000-0000-0000-0000-000000000000" ma:open="false" ma:isKeyword="false">
      <xsd:complexType>
        <xsd:sequence>
          <xsd:element ref="pc:Terms" minOccurs="0" maxOccurs="1"/>
        </xsd:sequence>
      </xsd:complexType>
    </xsd:element>
    <xsd:element name="la02349c2fee49e18ccf26669fc63ed2" ma:index="32" nillable="true" ma:taxonomy="true" ma:internalName="la02349c2fee49e18ccf26669fc63ed2" ma:taxonomyFieldName="artmSupportDocument" ma:displayName="Support du document" ma:default="7;#Électronique|eefcd40e-cb79-4039-930a-8a07411899ed" ma:fieldId="{5a02349c-2fee-49e1-8ccf-26669fc63ed2}" ma:sspId="49104af7-9e60-4236-8bb1-95acb2461f12" ma:termSetId="b262de2d-54cd-46b5-b167-d38f97126e8a" ma:anchorId="00000000-0000-0000-0000-000000000000" ma:open="false" ma:isKeyword="false">
      <xsd:complexType>
        <xsd:sequence>
          <xsd:element ref="pc:Terms" minOccurs="0" maxOccurs="1"/>
        </xsd:sequence>
      </xsd:complexType>
    </xsd:element>
    <xsd:element name="l624c882aadd4540a134571727284c74" ma:index="34" nillable="true" ma:taxonomy="true" ma:internalName="l624c882aadd4540a134571727284c74" ma:taxonomyFieldName="artmTypeDocument" ma:displayName="Type de document" ma:default="10;#À déterminer|30606af5-ea93-487a-b429-da89150ef405" ma:fieldId="{5624c882-aadd-4540-a134-571727284c74}" ma:sspId="49104af7-9e60-4236-8bb1-95acb2461f12" ma:termSetId="33835ea9-612d-4de2-a84f-cc30a17eea17" ma:anchorId="00000000-0000-0000-0000-000000000000" ma:open="false" ma:isKeyword="false">
      <xsd:complexType>
        <xsd:sequence>
          <xsd:element ref="pc:Terms" minOccurs="0" maxOccurs="1"/>
        </xsd:sequence>
      </xsd:complexType>
    </xsd:element>
    <xsd:element name="artmProvenance" ma:index="36" nillable="true" ma:displayName="Provenance" ma:internalName="artmProvenance">
      <xsd:simpleType>
        <xsd:restriction base="dms:Text">
          <xsd:maxLength value="255"/>
        </xsd:restriction>
      </xsd:simpleType>
    </xsd:element>
    <xsd:element name="artmDestinataire" ma:index="37" nillable="true" ma:displayName="Destinataire" ma:internalName="artmDestinatair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b10255-681c-4a24-9e39-ce944e656071"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0275d3a-03d0-42b1-9072-3d8ccc02bcd4}" ma:internalName="TaxCatchAll" ma:showField="CatchAllData"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TaxCatchAllLabel" ma:index="14" nillable="true" ma:displayName="Taxonomy Catch All Column1" ma:hidden="true" ma:list="{f0275d3a-03d0-42b1-9072-3d8ccc02bcd4}" ma:internalName="TaxCatchAllLabel" ma:readOnly="true" ma:showField="CatchAllDataLabel"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SharedWithUsers" ma:index="4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cc4b3-1839-4549-b6b8-0f447eca2041"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DateTaken" ma:index="40" nillable="true" ma:displayName="MediaServiceDateTaken" ma:hidden="true" ma:indexed="true" ma:internalName="MediaServiceDateTake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Balises d’images" ma:readOnly="false" ma:fieldId="{5cf76f15-5ced-4ddc-b409-7134ff3c332f}" ma:taxonomyMulti="true" ma:sspId="49104af7-9e60-4236-8bb1-95acb2461f12" ma:termSetId="09814cd3-568e-fe90-9814-8d621ff8fb84" ma:anchorId="fba54fb3-c3e1-fe81-a776-ca4b69148c4d" ma:open="true" ma:isKeyword="false">
      <xsd:complexType>
        <xsd:sequence>
          <xsd:element ref="pc:Terms" minOccurs="0" maxOccurs="1"/>
        </xsd:sequence>
      </xsd:complexType>
    </xsd:element>
    <xsd:element name="MediaServiceLocation" ma:index="44" nillable="true" ma:displayName="Location" ma:indexed="true" ma:internalName="MediaServiceLocation"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EventHashCode" ma:index="46" nillable="true" ma:displayName="MediaServiceEventHashCode" ma:hidden="true" ma:internalName="MediaServiceEventHashCode" ma:readOnly="true">
      <xsd:simpleType>
        <xsd:restriction base="dms:Text"/>
      </xsd:simpleType>
    </xsd:element>
    <xsd:element name="MediaServiceOCR" ma:index="47" nillable="true" ma:displayName="Extracted Text" ma:internalName="MediaServiceOCR" ma:readOnly="true">
      <xsd:simpleType>
        <xsd:restriction base="dms:Note">
          <xsd:maxLength value="255"/>
        </xsd:restriction>
      </xsd:simpleType>
    </xsd:element>
    <xsd:element name="Date" ma:index="50" nillable="true" ma:displayName="Date" ma:format="DateOnly" ma:internalName="Date">
      <xsd:simpleType>
        <xsd:restriction base="dms:DateTime"/>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BC1489-8826-449E-BB6A-33658C23AC6E}">
  <ds:schemaRefs>
    <ds:schemaRef ds:uri="http://schemas.microsoft.com/office/2006/metadata/properties"/>
    <ds:schemaRef ds:uri="7db10255-681c-4a24-9e39-ce944e656071"/>
    <ds:schemaRef ds:uri="http://www.w3.org/XML/1998/namespace"/>
    <ds:schemaRef ds:uri="60d9eac4-a4ae-41f6-b29f-e9e6ccfac35e"/>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b2bcc4b3-1839-4549-b6b8-0f447eca2041"/>
  </ds:schemaRefs>
</ds:datastoreItem>
</file>

<file path=customXml/itemProps2.xml><?xml version="1.0" encoding="utf-8"?>
<ds:datastoreItem xmlns:ds="http://schemas.openxmlformats.org/officeDocument/2006/customXml" ds:itemID="{0AA18278-1333-4162-86DD-768D7E649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9eac4-a4ae-41f6-b29f-e9e6ccfac35e"/>
    <ds:schemaRef ds:uri="7db10255-681c-4a24-9e39-ce944e656071"/>
    <ds:schemaRef ds:uri="b2bcc4b3-1839-4549-b6b8-0f447eca20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FED797-52F8-4FE2-AAC9-85F2D0DACA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 prix</vt:lpstr>
      <vt:lpstr>'Bordereau de prix'!Zone_d_impression</vt:lpstr>
    </vt:vector>
  </TitlesOfParts>
  <Manager/>
  <Company>ARTM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Hugues Deleu</dc:creator>
  <cp:keywords/>
  <dc:description/>
  <cp:lastModifiedBy>Yohann Chatel</cp:lastModifiedBy>
  <cp:revision/>
  <cp:lastPrinted>2024-08-02T11:53:33Z</cp:lastPrinted>
  <dcterms:created xsi:type="dcterms:W3CDTF">2024-06-19T18:24:46Z</dcterms:created>
  <dcterms:modified xsi:type="dcterms:W3CDTF">2024-09-26T18:33:45Z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0x0101000FC5E9DFF416C94B9E845643CC03CE7A00093FF8F8C3CA4C4981922DB5F7B81F7C</vt:lpwstr>
  </property>
  <property fmtid="{D5CDD505-2E9C-101B-9397-08002B2CF9AE}" pid="3" name="MediaServiceImageTags">
    <vt:lpwstr/>
  </property>
  <property fmtid="{D5CDD505-2E9C-101B-9397-08002B2CF9AE}" pid="4" name="artmRaisonEmission">
    <vt:lpwstr>5;#À déterminer|1205092a-a0ef-4127-9ac4-d3803732b49b</vt:lpwstr>
  </property>
  <property fmtid="{D5CDD505-2E9C-101B-9397-08002B2CF9AE}" pid="5" name="artmDiscipline">
    <vt:lpwstr>8;#À déterminer|e929e520-1315-4656-9008-c5f5cd15317b</vt:lpwstr>
  </property>
  <property fmtid="{D5CDD505-2E9C-101B-9397-08002B2CF9AE}" pid="6" name="artmSupportDocument">
    <vt:lpwstr>7;#Électronique|eefcd40e-cb79-4039-930a-8a07411899ed</vt:lpwstr>
  </property>
  <property fmtid="{D5CDD505-2E9C-101B-9397-08002B2CF9AE}" pid="7" name="artmClassification">
    <vt:lpwstr>3;#1000 Administration|6ba5c885-a1f4-4710-86cf-9a4ca366c7f9</vt:lpwstr>
  </property>
  <property fmtid="{D5CDD505-2E9C-101B-9397-08002B2CF9AE}" pid="8" name="artmTypeDocument">
    <vt:lpwstr>10;#À déterminer|30606af5-ea93-487a-b429-da89150ef405</vt:lpwstr>
  </property>
  <property fmtid="{D5CDD505-2E9C-101B-9397-08002B2CF9AE}" pid="9" name="artmLocalisationGeographique">
    <vt:lpwstr>9;#À déterminer|a406fa23-d201-4522-9efd-3b71690c2ed6</vt:lpwstr>
  </property>
  <property fmtid="{D5CDD505-2E9C-101B-9397-08002B2CF9AE}" pid="10" name="artmClassificationDossier">
    <vt:lpwstr>4;#À déterminer|c8dde813-985b-4a7f-9337-ac6f309d7426</vt:lpwstr>
  </property>
  <property fmtid="{D5CDD505-2E9C-101B-9397-08002B2CF9AE}" pid="11" name="artmStatutApprobation">
    <vt:lpwstr>6;#À déterminer|f1afe890-6a5f-4ec1-8f03-8174d9f50c50</vt:lpwstr>
  </property>
</Properties>
</file>