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artmquebec-my.sharepoint.com/personal/egallagher_artm_quebec/Documents/Bureau/AO - 1000729/"/>
    </mc:Choice>
  </mc:AlternateContent>
  <xr:revisionPtr revIDLastSave="123" documentId="8_{324776CC-ABB0-4164-B0AB-CE53EEEA74E4}" xr6:coauthVersionLast="47" xr6:coauthVersionMax="47" xr10:uidLastSave="{1F3427D3-C1CA-4066-B15E-4D0F0440F646}"/>
  <bookViews>
    <workbookView xWindow="-28920" yWindow="-120" windowWidth="29040" windowHeight="15840" xr2:uid="{483D8EAF-CE31-44E8-B33F-F44BB9EF938C}"/>
  </bookViews>
  <sheets>
    <sheet name="Bordereau de prix" sheetId="2" r:id="rId1"/>
  </sheets>
  <definedNames>
    <definedName name="_xlnm.Print_Area" localSheetId="0">'Bordereau de prix'!$A$1:$I$78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5" i="2" l="1"/>
  <c r="H25" i="2"/>
  <c r="G25" i="2"/>
  <c r="F25" i="2"/>
  <c r="E25" i="2"/>
  <c r="I30" i="2"/>
  <c r="H30" i="2"/>
  <c r="G30" i="2"/>
  <c r="F30" i="2"/>
  <c r="E30" i="2"/>
  <c r="F29" i="2"/>
  <c r="G29" i="2"/>
  <c r="H29" i="2"/>
  <c r="I29" i="2"/>
  <c r="F31" i="2"/>
  <c r="G31" i="2"/>
  <c r="H31" i="2"/>
  <c r="I31" i="2"/>
  <c r="E31" i="2"/>
  <c r="E29" i="2"/>
  <c r="F49" i="2"/>
  <c r="G51" i="2"/>
  <c r="F51" i="2"/>
  <c r="E54" i="2"/>
  <c r="F54" i="2"/>
  <c r="G54" i="2"/>
  <c r="H54" i="2"/>
  <c r="I54" i="2"/>
  <c r="I51" i="2" l="1"/>
  <c r="H51" i="2"/>
  <c r="H52" i="2" s="1"/>
  <c r="F52" i="2"/>
  <c r="G49" i="2"/>
  <c r="G50" i="2" s="1"/>
  <c r="F50" i="2"/>
  <c r="F47" i="2"/>
  <c r="F48" i="2" s="1"/>
  <c r="G47" i="2"/>
  <c r="G48" i="2" s="1"/>
  <c r="I52" i="2"/>
  <c r="I49" i="2"/>
  <c r="I50" i="2" s="1"/>
  <c r="I47" i="2"/>
  <c r="I48" i="2" s="1"/>
  <c r="I45" i="2"/>
  <c r="I46" i="2" s="1"/>
  <c r="H49" i="2"/>
  <c r="H50" i="2" s="1"/>
  <c r="H47" i="2"/>
  <c r="H48" i="2" s="1"/>
  <c r="H45" i="2"/>
  <c r="H46" i="2" s="1"/>
  <c r="G45" i="2"/>
  <c r="F45" i="2"/>
  <c r="F46" i="2" s="1"/>
  <c r="G56" i="2"/>
  <c r="G52" i="2"/>
  <c r="E56" i="2"/>
  <c r="E50" i="2"/>
  <c r="F24" i="2"/>
  <c r="G24" i="2"/>
  <c r="H24" i="2"/>
  <c r="I24" i="2"/>
  <c r="F26" i="2"/>
  <c r="G26" i="2"/>
  <c r="H26" i="2"/>
  <c r="I26" i="2"/>
  <c r="E26" i="2"/>
  <c r="E24" i="2"/>
  <c r="I61" i="2"/>
  <c r="H61" i="2"/>
  <c r="G61" i="2"/>
  <c r="F61" i="2"/>
  <c r="I58" i="2"/>
  <c r="H58" i="2"/>
  <c r="G58" i="2"/>
  <c r="F58" i="2"/>
  <c r="E58" i="2"/>
  <c r="I56" i="2"/>
  <c r="H56" i="2"/>
  <c r="F56" i="2"/>
  <c r="E52" i="2"/>
  <c r="G46" i="2"/>
  <c r="I44" i="2"/>
  <c r="H44" i="2"/>
  <c r="G44" i="2"/>
  <c r="F44" i="2"/>
  <c r="E44" i="2"/>
  <c r="I35" i="2"/>
  <c r="H35" i="2"/>
  <c r="G35" i="2"/>
  <c r="F35" i="2"/>
  <c r="I15" i="2"/>
  <c r="H15" i="2"/>
  <c r="G15" i="2"/>
  <c r="F15" i="2"/>
  <c r="I13" i="2"/>
  <c r="H13" i="2"/>
  <c r="G13" i="2"/>
  <c r="F13" i="2"/>
  <c r="E13" i="2"/>
  <c r="E16" i="2" s="1"/>
  <c r="D13" i="2"/>
  <c r="D16" i="2" s="1"/>
  <c r="E48" i="2" l="1"/>
  <c r="G27" i="2"/>
  <c r="H27" i="2"/>
  <c r="I27" i="2"/>
  <c r="F27" i="2"/>
  <c r="F32" i="2"/>
  <c r="F16" i="2"/>
  <c r="G32" i="2"/>
  <c r="H16" i="2"/>
  <c r="E27" i="2"/>
  <c r="F59" i="2"/>
  <c r="F62" i="2" s="1"/>
  <c r="H59" i="2"/>
  <c r="H62" i="2" s="1"/>
  <c r="G59" i="2"/>
  <c r="G62" i="2" s="1"/>
  <c r="E32" i="2"/>
  <c r="H32" i="2"/>
  <c r="E46" i="2"/>
  <c r="I32" i="2"/>
  <c r="G16" i="2"/>
  <c r="I16" i="2"/>
  <c r="I59" i="2"/>
  <c r="I62" i="2" s="1"/>
  <c r="E59" i="2" l="1"/>
  <c r="E62" i="2" s="1"/>
  <c r="I64" i="2" s="1"/>
  <c r="G17" i="2"/>
  <c r="I17" i="2"/>
  <c r="I18" i="2"/>
  <c r="I63" i="2"/>
  <c r="F33" i="2"/>
  <c r="F36" i="2" s="1"/>
  <c r="E33" i="2"/>
  <c r="E36" i="2" s="1"/>
  <c r="I33" i="2"/>
  <c r="I36" i="2" s="1"/>
  <c r="H33" i="2"/>
  <c r="H36" i="2" s="1"/>
  <c r="G33" i="2"/>
  <c r="G36" i="2" s="1"/>
  <c r="G63" i="2" l="1"/>
  <c r="I37" i="2"/>
  <c r="I38" i="2"/>
  <c r="I67" i="2" s="1"/>
  <c r="G37" i="2"/>
</calcChain>
</file>

<file path=xl/sharedStrings.xml><?xml version="1.0" encoding="utf-8"?>
<sst xmlns="http://schemas.openxmlformats.org/spreadsheetml/2006/main" count="80" uniqueCount="56">
  <si>
    <t>Appel d'offres 1000729 - Mise en place de solutions d'émulation de cartes OPUS sur mobile</t>
  </si>
  <si>
    <t>Instructions :</t>
  </si>
  <si>
    <t>Le Soumissionnaire doit remplir seulement les cases en jaune. Toutes les autres cases ne doivent pas être modifiées. Si jamais des erreurs dans les calculs sont détectés, en informer rapidement le DONNEUR D'ORDRE.</t>
  </si>
  <si>
    <t>Volet A - Mise en place et droits d'utilisation du logiciel service</t>
  </si>
  <si>
    <t>Item</t>
  </si>
  <si>
    <t>Elément de prix</t>
  </si>
  <si>
    <t>Unité de prix</t>
  </si>
  <si>
    <t>forfait une seule fois</t>
  </si>
  <si>
    <t>forfait annuel</t>
  </si>
  <si>
    <r>
      <rPr>
        <b/>
        <sz val="11"/>
        <color rgb="FF000000"/>
        <rFont val="Calibri"/>
        <scheme val="minor"/>
      </rPr>
      <t xml:space="preserve">Frais de Sortie
</t>
    </r>
    <r>
      <rPr>
        <sz val="11"/>
        <color rgb="FF000000"/>
        <rFont val="Calibri"/>
        <scheme val="minor"/>
      </rPr>
      <t>Application des clauses de réversibilité</t>
    </r>
  </si>
  <si>
    <t>Sous-total</t>
  </si>
  <si>
    <t>Indexation</t>
  </si>
  <si>
    <t>Total</t>
  </si>
  <si>
    <t>Total terme de base et années d'options</t>
  </si>
  <si>
    <t>Total Volet A (avant taxes)</t>
  </si>
  <si>
    <t>Volet B - Consommation du Logiciel-service</t>
  </si>
  <si>
    <t>Transactions de personnalisation (création de l'émulation)</t>
  </si>
  <si>
    <r>
      <t xml:space="preserve">Estimation nb de transactions </t>
    </r>
    <r>
      <rPr>
        <i/>
        <vertAlign val="superscript"/>
        <sz val="10"/>
        <color theme="1"/>
        <rFont val="Calibri"/>
        <family val="2"/>
        <scheme val="minor"/>
      </rPr>
      <t>2)</t>
    </r>
  </si>
  <si>
    <t>coût par transaction (=&lt; 100 K transactions)</t>
  </si>
  <si>
    <t>coût par transaction  de 100 K à 500 K transactions</t>
  </si>
  <si>
    <t>coût par transaction &gt; 500 K transactions</t>
  </si>
  <si>
    <t>Total Personnalisation</t>
  </si>
  <si>
    <t>Transactions de chargement</t>
  </si>
  <si>
    <t>Total Vente</t>
  </si>
  <si>
    <t>Total Volet B  (avant taxes)</t>
  </si>
  <si>
    <t>Volet C - Services spécialisés</t>
  </si>
  <si>
    <t xml:space="preserve">Soutien technique
</t>
  </si>
  <si>
    <r>
      <t>banque d'heures</t>
    </r>
    <r>
      <rPr>
        <i/>
        <vertAlign val="superscript"/>
        <sz val="10"/>
        <color theme="1"/>
        <rFont val="Calibri"/>
        <family val="2"/>
        <scheme val="minor"/>
      </rPr>
      <t xml:space="preserve"> 2)</t>
    </r>
  </si>
  <si>
    <t>coût soutien technique</t>
  </si>
  <si>
    <t xml:space="preserve">Services spécialisés du fournisseur </t>
  </si>
  <si>
    <r>
      <t xml:space="preserve">Nb heures / an </t>
    </r>
    <r>
      <rPr>
        <i/>
        <vertAlign val="superscript"/>
        <sz val="10"/>
        <color theme="1"/>
        <rFont val="Calibri"/>
        <family val="2"/>
        <scheme val="minor"/>
      </rPr>
      <t>2)</t>
    </r>
  </si>
  <si>
    <t>Gestionnaire de produit (PM)</t>
  </si>
  <si>
    <t>Responsable du train de livraison (RTE)</t>
  </si>
  <si>
    <t>Architecte système (SA)</t>
  </si>
  <si>
    <t>Analyste / configurateur / Spécialiste de solution</t>
  </si>
  <si>
    <t>Développeur</t>
  </si>
  <si>
    <t>Formateur</t>
  </si>
  <si>
    <t xml:space="preserve">Déplacement d'équipe pour PI Planning
</t>
  </si>
  <si>
    <r>
      <t xml:space="preserve">Nb déplacements </t>
    </r>
    <r>
      <rPr>
        <i/>
        <vertAlign val="superscript"/>
        <sz val="10"/>
        <color theme="1"/>
        <rFont val="Calibri"/>
        <family val="2"/>
        <scheme val="minor"/>
      </rPr>
      <t>2)</t>
    </r>
  </si>
  <si>
    <t>Coût forfaitaire par déplacement</t>
  </si>
  <si>
    <t>Total Volet C  (avant taxes)</t>
  </si>
  <si>
    <t>Grand total  (avant taxes)</t>
  </si>
  <si>
    <r>
      <rPr>
        <b/>
        <sz val="14"/>
        <color rgb="FF000000"/>
        <rFont val="Calibri"/>
        <family val="2"/>
        <scheme val="minor"/>
      </rPr>
      <t>Grand total CND</t>
    </r>
    <r>
      <rPr>
        <b/>
        <vertAlign val="superscript"/>
        <sz val="14"/>
        <color rgb="FF000000"/>
        <rFont val="Calibri"/>
        <family val="2"/>
        <scheme val="minor"/>
      </rPr>
      <t xml:space="preserve">1) </t>
    </r>
    <r>
      <rPr>
        <b/>
        <sz val="14"/>
        <color rgb="FF000000"/>
        <rFont val="Calibri"/>
        <family val="2"/>
        <scheme val="minor"/>
      </rPr>
      <t>(avant taxes)</t>
    </r>
  </si>
  <si>
    <t>1) En référence à l’article 0.04.02 de la Régie, tous les prix soumis ou autres sommes d'argent prévues sont en devise canadienne.</t>
  </si>
  <si>
    <t>2) Les quantités estimées sont pour la durée du Contrat. Elles servent à comparer les Soumissionnaires sur la même base et ne représentent nullement un engagement de la part du Donneur d'ordre.</t>
  </si>
  <si>
    <t>Approbation :</t>
  </si>
  <si>
    <t>___________________________________________________________________</t>
  </si>
  <si>
    <t>____________________________________________________________</t>
  </si>
  <si>
    <t>(En lettres moulées)</t>
  </si>
  <si>
    <t>(Date)</t>
  </si>
  <si>
    <t>coût par transaction (&lt; 5 M transactions)</t>
  </si>
  <si>
    <t>coût par transaction de 5 M à 20 M de transactions</t>
  </si>
  <si>
    <t>coût par transaction &gt; 20 M transactions</t>
  </si>
  <si>
    <t>Bordereau de Prix  (ADDENDA 01)</t>
  </si>
  <si>
    <t>Déploiement de la solution</t>
  </si>
  <si>
    <t>Droit d'utilisation logiciel-service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</si>
</sst>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quot;_);\(#,##0.00\ &quot;$&quot;\)"/>
    <numFmt numFmtId="44" formatCode="_ * #,##0.00_)\ &quot;$&quot;_ ;_ * \(#,##0.00\)\ &quot;$&quot;_ ;_ * &quot;-&quot;??_)\ &quot;$&quot;_ ;_ @_ "/>
    <numFmt numFmtId="164" formatCode="_ * #,##0_)\ &quot;$&quot;_ ;_ * \(#,##0\)\ &quot;$&quot;_ ;_ * &quot;-&quot;??_)\ &quot;$&quot;_ ;_ @_ "/>
    <numFmt numFmtId="165" formatCode="0.0%"/>
    <numFmt numFmtId="166" formatCode="_ * #,##0.000_)\ &quot;$&quot;_ ;_ * \(#,##0.000\)\ &quot;$&quot;_ ;_ * &quot;-&quot;??_)\ &quot;$&quot;_ ;_ @_ "/>
    <numFmt numFmtId="167" formatCode="#,##0.00\ _$"/>
  </numFmts>
  <fonts count="26"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16"/>
      <color theme="1"/>
      <name val="Calibri"/>
      <family val="2"/>
      <scheme val="minor"/>
    </font>
    <font>
      <b/>
      <u/>
      <sz val="12"/>
      <color theme="1"/>
      <name val="Calibri"/>
      <family val="2"/>
      <scheme val="minor"/>
    </font>
    <font>
      <sz val="12"/>
      <color theme="1"/>
      <name val="Calibri"/>
      <family val="2"/>
      <scheme val="minor"/>
    </font>
    <font>
      <b/>
      <u/>
      <sz val="14"/>
      <color theme="1"/>
      <name val="Calibri"/>
      <family val="2"/>
      <scheme val="minor"/>
    </font>
    <font>
      <b/>
      <sz val="11"/>
      <color rgb="FF000000"/>
      <name val="Calibri"/>
      <family val="2"/>
    </font>
    <font>
      <sz val="11"/>
      <color rgb="FF000000"/>
      <name val="Calibri"/>
      <family val="2"/>
    </font>
    <font>
      <b/>
      <sz val="11"/>
      <color rgb="FF000000"/>
      <name val="Calibri"/>
      <family val="2"/>
      <scheme val="minor"/>
    </font>
    <font>
      <sz val="11"/>
      <color rgb="FF000000"/>
      <name val="Calibri"/>
      <family val="2"/>
      <scheme val="minor"/>
    </font>
    <font>
      <i/>
      <sz val="10"/>
      <color theme="1"/>
      <name val="Calibri"/>
      <family val="2"/>
      <scheme val="minor"/>
    </font>
    <font>
      <i/>
      <vertAlign val="superscript"/>
      <sz val="10"/>
      <color theme="1"/>
      <name val="Calibri"/>
      <family val="2"/>
      <scheme val="minor"/>
    </font>
    <font>
      <i/>
      <sz val="11"/>
      <color theme="1"/>
      <name val="Calibri"/>
      <family val="2"/>
      <scheme val="minor"/>
    </font>
    <font>
      <b/>
      <sz val="14"/>
      <color theme="1"/>
      <name val="Calibri"/>
      <family val="2"/>
      <scheme val="minor"/>
    </font>
    <font>
      <b/>
      <sz val="14"/>
      <color rgb="FF000000"/>
      <name val="Calibri"/>
      <family val="2"/>
      <scheme val="minor"/>
    </font>
    <font>
      <b/>
      <vertAlign val="superscript"/>
      <sz val="14"/>
      <color rgb="FF000000"/>
      <name val="Calibri"/>
      <family val="2"/>
      <scheme val="minor"/>
    </font>
    <font>
      <b/>
      <sz val="12"/>
      <color theme="1"/>
      <name val="Calibri"/>
      <family val="2"/>
      <scheme val="minor"/>
    </font>
    <font>
      <b/>
      <sz val="14"/>
      <color rgb="FF000000"/>
      <name val="Times New Roman"/>
      <family val="1"/>
    </font>
    <font>
      <sz val="11"/>
      <color rgb="FF000000"/>
      <name val="Times New Roman"/>
      <family val="1"/>
    </font>
    <font>
      <i/>
      <sz val="13"/>
      <color rgb="FF000000"/>
      <name val="Times New Roman"/>
      <family val="1"/>
    </font>
    <font>
      <sz val="13"/>
      <color rgb="FF000000"/>
      <name val="Times New Roman"/>
      <family val="1"/>
    </font>
    <font>
      <b/>
      <sz val="16"/>
      <color rgb="FF000000"/>
      <name val="Calibri"/>
      <family val="2"/>
      <scheme val="minor"/>
    </font>
    <font>
      <b/>
      <sz val="11"/>
      <color rgb="FF000000"/>
      <name val="Calibri"/>
      <scheme val="minor"/>
    </font>
    <font>
      <sz val="11"/>
      <color rgb="FF000000"/>
      <name val="Calibri"/>
      <scheme val="minor"/>
    </font>
  </fonts>
  <fills count="8">
    <fill>
      <patternFill patternType="none"/>
    </fill>
    <fill>
      <patternFill patternType="gray125"/>
    </fill>
    <fill>
      <patternFill patternType="solid">
        <fgColor rgb="FFFFFF00"/>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DDEBF7"/>
        <bgColor indexed="64"/>
      </patternFill>
    </fill>
    <fill>
      <patternFill patternType="solid">
        <fgColor theme="0" tint="-0.14999847407452621"/>
        <bgColor indexed="64"/>
      </patternFill>
    </fill>
  </fills>
  <borders count="69">
    <border>
      <left/>
      <right/>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indexed="64"/>
      </right>
      <top/>
      <bottom/>
      <diagonal/>
    </border>
    <border>
      <left style="thin">
        <color indexed="64"/>
      </left>
      <right style="thin">
        <color indexed="64"/>
      </right>
      <top/>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diagonal/>
    </border>
    <border>
      <left style="thin">
        <color rgb="FF000000"/>
      </left>
      <right style="thin">
        <color rgb="FF000000"/>
      </right>
      <top/>
      <bottom style="medium">
        <color rgb="FF000000"/>
      </bottom>
      <diagonal/>
    </border>
    <border>
      <left/>
      <right/>
      <top/>
      <bottom style="medium">
        <color rgb="FF000000"/>
      </bottom>
      <diagonal/>
    </border>
    <border>
      <left/>
      <right/>
      <top style="medium">
        <color rgb="FF000000"/>
      </top>
      <bottom style="medium">
        <color rgb="FF000000"/>
      </bottom>
      <diagonal/>
    </border>
    <border>
      <left style="medium">
        <color rgb="FF000000"/>
      </left>
      <right style="thin">
        <color indexed="64"/>
      </right>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style="thin">
        <color indexed="64"/>
      </right>
      <top style="medium">
        <color rgb="FF000000"/>
      </top>
      <bottom style="thin">
        <color indexed="64"/>
      </bottom>
      <diagonal/>
    </border>
    <border>
      <left style="thin">
        <color indexed="64"/>
      </left>
      <right style="thin">
        <color indexed="64"/>
      </right>
      <top style="thin">
        <color indexed="64"/>
      </top>
      <bottom style="thin">
        <color indexed="64"/>
      </bottom>
      <diagonal/>
    </border>
    <border>
      <left style="medium">
        <color rgb="FF000000"/>
      </left>
      <right style="thin">
        <color indexed="64"/>
      </right>
      <top style="thin">
        <color indexed="64"/>
      </top>
      <bottom/>
      <diagonal/>
    </border>
    <border>
      <left/>
      <right/>
      <top style="medium">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indexed="64"/>
      </left>
      <right style="thin">
        <color rgb="FF000000"/>
      </right>
      <top style="medium">
        <color indexed="64"/>
      </top>
      <bottom style="medium">
        <color rgb="FF000000"/>
      </bottom>
      <diagonal/>
    </border>
    <border>
      <left style="thin">
        <color rgb="FF000000"/>
      </left>
      <right style="thin">
        <color rgb="FF000000"/>
      </right>
      <top style="medium">
        <color indexed="64"/>
      </top>
      <bottom style="medium">
        <color rgb="FF000000"/>
      </bottom>
      <diagonal/>
    </border>
    <border>
      <left style="thin">
        <color rgb="FF000000"/>
      </left>
      <right style="medium">
        <color indexed="64"/>
      </right>
      <top style="medium">
        <color indexed="64"/>
      </top>
      <bottom style="medium">
        <color rgb="FF000000"/>
      </bottom>
      <diagonal/>
    </border>
    <border>
      <left style="medium">
        <color indexed="64"/>
      </left>
      <right style="thin">
        <color rgb="FF000000"/>
      </right>
      <top/>
      <bottom style="medium">
        <color rgb="FF000000"/>
      </bottom>
      <diagonal/>
    </border>
    <border>
      <left/>
      <right style="medium">
        <color indexed="64"/>
      </right>
      <top/>
      <bottom style="medium">
        <color rgb="FF000000"/>
      </bottom>
      <diagonal/>
    </border>
    <border>
      <left style="medium">
        <color indexed="64"/>
      </left>
      <right style="thin">
        <color rgb="FF000000"/>
      </right>
      <top style="medium">
        <color rgb="FF000000"/>
      </top>
      <bottom style="medium">
        <color indexed="64"/>
      </bottom>
      <diagonal/>
    </border>
    <border>
      <left/>
      <right/>
      <top style="medium">
        <color rgb="FF000000"/>
      </top>
      <bottom style="medium">
        <color indexed="64"/>
      </bottom>
      <diagonal/>
    </border>
    <border>
      <left/>
      <right style="medium">
        <color indexed="64"/>
      </right>
      <top style="medium">
        <color rgb="FF000000"/>
      </top>
      <bottom style="medium">
        <color indexed="64"/>
      </bottom>
      <diagonal/>
    </border>
    <border>
      <left style="thin">
        <color rgb="FF000000"/>
      </left>
      <right/>
      <top style="medium">
        <color rgb="FF000000"/>
      </top>
      <bottom style="medium">
        <color rgb="FF000000"/>
      </bottom>
      <diagonal/>
    </border>
    <border>
      <left style="thin">
        <color indexed="64"/>
      </left>
      <right/>
      <top/>
      <bottom/>
      <diagonal/>
    </border>
    <border>
      <left style="thin">
        <color indexed="64"/>
      </left>
      <right/>
      <top style="medium">
        <color rgb="FF000000"/>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rgb="FF000000"/>
      </top>
      <bottom/>
      <diagonal/>
    </border>
    <border>
      <left style="thin">
        <color indexed="64"/>
      </left>
      <right style="medium">
        <color indexed="64"/>
      </right>
      <top style="medium">
        <color rgb="FF000000"/>
      </top>
      <bottom/>
      <diagonal/>
    </border>
    <border>
      <left style="medium">
        <color indexed="64"/>
      </left>
      <right style="thin">
        <color rgb="FF000000"/>
      </right>
      <top style="medium">
        <color rgb="FF000000"/>
      </top>
      <bottom style="medium">
        <color rgb="FF000000"/>
      </bottom>
      <diagonal/>
    </border>
    <border>
      <left style="thin">
        <color rgb="FF000000"/>
      </left>
      <right style="medium">
        <color indexed="64"/>
      </right>
      <top style="medium">
        <color rgb="FF000000"/>
      </top>
      <bottom style="medium">
        <color rgb="FF000000"/>
      </bottom>
      <diagonal/>
    </border>
    <border>
      <left style="thin">
        <color rgb="FF000000"/>
      </left>
      <right style="medium">
        <color indexed="64"/>
      </right>
      <top/>
      <bottom style="medium">
        <color rgb="FF000000"/>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
      <left style="medium">
        <color indexed="64"/>
      </left>
      <right style="thin">
        <color indexed="64"/>
      </right>
      <top style="medium">
        <color rgb="FF000000"/>
      </top>
      <bottom style="thin">
        <color indexed="64"/>
      </bottom>
      <diagonal/>
    </border>
    <border>
      <left style="thin">
        <color indexed="64"/>
      </left>
      <right style="medium">
        <color indexed="64"/>
      </right>
      <top style="medium">
        <color rgb="FF000000"/>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bottom style="medium">
        <color rgb="FF000000"/>
      </bottom>
      <diagonal/>
    </border>
    <border>
      <left style="thin">
        <color rgb="FF000000"/>
      </left>
      <right/>
      <top style="medium">
        <color rgb="FF000000"/>
      </top>
      <bottom style="thin">
        <color rgb="FF000000"/>
      </bottom>
      <diagonal/>
    </border>
    <border>
      <left style="thin">
        <color rgb="FF000000"/>
      </left>
      <right/>
      <top style="thin">
        <color rgb="FF000000"/>
      </top>
      <bottom style="medium">
        <color rgb="FF000000"/>
      </bottom>
      <diagonal/>
    </border>
    <border>
      <left style="medium">
        <color indexed="64"/>
      </left>
      <right style="thin">
        <color indexed="64"/>
      </right>
      <top style="thin">
        <color indexed="64"/>
      </top>
      <bottom style="medium">
        <color rgb="FF000000"/>
      </bottom>
      <diagonal/>
    </border>
    <border>
      <left style="thin">
        <color indexed="64"/>
      </left>
      <right style="medium">
        <color indexed="64"/>
      </right>
      <top style="thin">
        <color indexed="64"/>
      </top>
      <bottom style="medium">
        <color rgb="FF000000"/>
      </bottom>
      <diagonal/>
    </border>
    <border>
      <left style="medium">
        <color indexed="64"/>
      </left>
      <right style="thin">
        <color rgb="FF000000"/>
      </right>
      <top style="medium">
        <color rgb="FF000000"/>
      </top>
      <bottom style="thin">
        <color rgb="FF000000"/>
      </bottom>
      <diagonal/>
    </border>
    <border>
      <left style="thin">
        <color rgb="FF000000"/>
      </left>
      <right style="medium">
        <color indexed="64"/>
      </right>
      <top style="medium">
        <color rgb="FF000000"/>
      </top>
      <bottom style="thin">
        <color rgb="FF000000"/>
      </bottom>
      <diagonal/>
    </border>
    <border>
      <left style="medium">
        <color indexed="64"/>
      </left>
      <right style="thin">
        <color rgb="FF000000"/>
      </right>
      <top style="thin">
        <color rgb="FF000000"/>
      </top>
      <bottom style="medium">
        <color rgb="FF000000"/>
      </bottom>
      <diagonal/>
    </border>
    <border>
      <left style="thin">
        <color rgb="FF000000"/>
      </left>
      <right style="medium">
        <color indexed="64"/>
      </right>
      <top style="thin">
        <color rgb="FF000000"/>
      </top>
      <bottom style="medium">
        <color rgb="FF000000"/>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top style="medium">
        <color rgb="FF000000"/>
      </top>
      <bottom style="medium">
        <color indexed="64"/>
      </bottom>
      <diagonal/>
    </border>
    <border>
      <left/>
      <right style="thin">
        <color indexed="64"/>
      </right>
      <top style="medium">
        <color rgb="FF000000"/>
      </top>
      <bottom style="medium">
        <color rgb="FF000000"/>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rgb="FF000000"/>
      </top>
      <bottom/>
      <diagonal/>
    </border>
    <border>
      <left/>
      <right style="medium">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182">
    <xf numFmtId="0" fontId="0" fillId="0" borderId="0" xfId="0"/>
    <xf numFmtId="0" fontId="0" fillId="0" borderId="0" xfId="0" applyProtection="1">
      <protection hidden="1"/>
    </xf>
    <xf numFmtId="0" fontId="5" fillId="0" borderId="0" xfId="0" applyFont="1" applyAlignment="1" applyProtection="1">
      <alignment horizontal="left" vertical="center"/>
      <protection hidden="1"/>
    </xf>
    <xf numFmtId="0" fontId="0" fillId="0" borderId="0" xfId="0" applyAlignment="1" applyProtection="1">
      <alignment horizontal="left" vertical="center" wrapText="1"/>
      <protection hidden="1"/>
    </xf>
    <xf numFmtId="0" fontId="0" fillId="0" borderId="0" xfId="0" applyAlignment="1" applyProtection="1">
      <alignment horizontal="left" vertical="center"/>
      <protection hidden="1"/>
    </xf>
    <xf numFmtId="164" fontId="0" fillId="0" borderId="0" xfId="1" applyNumberFormat="1" applyFont="1" applyAlignment="1" applyProtection="1">
      <alignment horizontal="left" vertical="center"/>
      <protection hidden="1"/>
    </xf>
    <xf numFmtId="0" fontId="6" fillId="0" borderId="0" xfId="0" applyFont="1" applyAlignment="1" applyProtection="1">
      <alignment horizontal="left" vertical="center"/>
      <protection hidden="1"/>
    </xf>
    <xf numFmtId="16" fontId="0" fillId="0" borderId="0" xfId="0" applyNumberFormat="1" applyAlignment="1" applyProtection="1">
      <alignment horizontal="left" vertical="center"/>
      <protection hidden="1"/>
    </xf>
    <xf numFmtId="0" fontId="2" fillId="3" borderId="1" xfId="0" applyFont="1" applyFill="1" applyBorder="1" applyAlignment="1" applyProtection="1">
      <alignment vertical="center"/>
      <protection hidden="1"/>
    </xf>
    <xf numFmtId="0" fontId="2" fillId="3" borderId="28" xfId="0" applyFont="1" applyFill="1" applyBorder="1" applyAlignment="1" applyProtection="1">
      <alignment vertical="center"/>
      <protection hidden="1"/>
    </xf>
    <xf numFmtId="0" fontId="2" fillId="3" borderId="20" xfId="0" applyFont="1" applyFill="1" applyBorder="1" applyAlignment="1" applyProtection="1">
      <alignment vertical="center"/>
      <protection hidden="1"/>
    </xf>
    <xf numFmtId="0" fontId="2" fillId="3" borderId="21" xfId="0" applyFont="1" applyFill="1" applyBorder="1" applyAlignment="1" applyProtection="1">
      <alignment vertical="center"/>
      <protection hidden="1"/>
    </xf>
    <xf numFmtId="0" fontId="2" fillId="4" borderId="21" xfId="0" applyFont="1" applyFill="1" applyBorder="1" applyAlignment="1" applyProtection="1">
      <alignment vertical="center"/>
      <protection hidden="1"/>
    </xf>
    <xf numFmtId="0" fontId="2" fillId="4" borderId="22" xfId="0" applyFont="1" applyFill="1" applyBorder="1" applyAlignment="1" applyProtection="1">
      <alignment vertical="center"/>
      <protection hidden="1"/>
    </xf>
    <xf numFmtId="0" fontId="8" fillId="5" borderId="3" xfId="0" applyFont="1" applyFill="1" applyBorder="1" applyAlignment="1" applyProtection="1">
      <alignment horizontal="center" vertical="center" wrapText="1"/>
      <protection hidden="1"/>
    </xf>
    <xf numFmtId="0" fontId="8" fillId="5" borderId="29" xfId="0" applyFont="1" applyFill="1" applyBorder="1" applyAlignment="1" applyProtection="1">
      <alignment vertical="center" wrapText="1"/>
      <protection hidden="1"/>
    </xf>
    <xf numFmtId="0" fontId="0" fillId="5" borderId="31" xfId="0" applyFill="1" applyBorder="1" applyAlignment="1" applyProtection="1">
      <alignment vertical="center"/>
      <protection hidden="1"/>
    </xf>
    <xf numFmtId="164" fontId="0" fillId="5" borderId="4" xfId="1" applyNumberFormat="1" applyFont="1" applyFill="1" applyBorder="1" applyAlignment="1" applyProtection="1">
      <alignment vertical="center"/>
      <protection hidden="1"/>
    </xf>
    <xf numFmtId="0" fontId="0" fillId="5" borderId="4" xfId="0" applyFill="1" applyBorder="1" applyAlignment="1" applyProtection="1">
      <alignment vertical="center"/>
      <protection hidden="1"/>
    </xf>
    <xf numFmtId="0" fontId="0" fillId="5" borderId="32" xfId="0" applyFill="1" applyBorder="1" applyAlignment="1" applyProtection="1">
      <alignment vertical="center"/>
      <protection hidden="1"/>
    </xf>
    <xf numFmtId="0" fontId="10" fillId="5" borderId="5" xfId="0" applyFont="1" applyFill="1" applyBorder="1" applyAlignment="1" applyProtection="1">
      <alignment horizontal="center" vertical="center" wrapText="1"/>
      <protection hidden="1"/>
    </xf>
    <xf numFmtId="0" fontId="10" fillId="5" borderId="30" xfId="0" applyFont="1" applyFill="1" applyBorder="1" applyAlignment="1" applyProtection="1">
      <alignment vertical="center" wrapText="1"/>
      <protection hidden="1"/>
    </xf>
    <xf numFmtId="0" fontId="0" fillId="5" borderId="33" xfId="0" applyFill="1" applyBorder="1" applyAlignment="1" applyProtection="1">
      <alignment vertical="center"/>
      <protection hidden="1"/>
    </xf>
    <xf numFmtId="164" fontId="0" fillId="5" borderId="6" xfId="1" applyNumberFormat="1" applyFont="1" applyFill="1" applyBorder="1" applyAlignment="1" applyProtection="1">
      <alignment vertical="center"/>
      <protection hidden="1"/>
    </xf>
    <xf numFmtId="164" fontId="0" fillId="0" borderId="0" xfId="0" applyNumberFormat="1" applyAlignment="1" applyProtection="1">
      <alignment vertical="center"/>
      <protection hidden="1"/>
    </xf>
    <xf numFmtId="9" fontId="0" fillId="0" borderId="0" xfId="0" applyNumberFormat="1" applyAlignment="1" applyProtection="1">
      <alignment vertical="center"/>
      <protection hidden="1"/>
    </xf>
    <xf numFmtId="0" fontId="3" fillId="5" borderId="1" xfId="0" applyFont="1" applyFill="1" applyBorder="1" applyAlignment="1" applyProtection="1">
      <alignment horizontal="center" vertical="center" wrapText="1"/>
      <protection hidden="1"/>
    </xf>
    <xf numFmtId="0" fontId="25" fillId="5" borderId="28" xfId="0" applyFont="1" applyFill="1" applyBorder="1" applyAlignment="1" applyProtection="1">
      <alignment vertical="center" wrapText="1"/>
      <protection hidden="1"/>
    </xf>
    <xf numFmtId="0" fontId="0" fillId="5" borderId="35" xfId="0" applyFill="1" applyBorder="1" applyAlignment="1" applyProtection="1">
      <alignment vertical="center"/>
      <protection hidden="1"/>
    </xf>
    <xf numFmtId="0" fontId="0" fillId="5" borderId="2" xfId="0" applyFill="1" applyBorder="1" applyAlignment="1" applyProtection="1">
      <alignment vertical="center"/>
      <protection hidden="1"/>
    </xf>
    <xf numFmtId="164" fontId="0" fillId="5" borderId="2" xfId="1" applyNumberFormat="1" applyFont="1" applyFill="1" applyBorder="1" applyAlignment="1" applyProtection="1">
      <alignment vertical="center"/>
      <protection hidden="1"/>
    </xf>
    <xf numFmtId="0" fontId="0" fillId="5" borderId="2" xfId="0" applyFill="1" applyBorder="1" applyAlignment="1" applyProtection="1">
      <alignment horizontal="left" vertical="center"/>
      <protection hidden="1"/>
    </xf>
    <xf numFmtId="0" fontId="0" fillId="5" borderId="36" xfId="0" applyFill="1" applyBorder="1" applyAlignment="1" applyProtection="1">
      <alignment vertical="center"/>
      <protection hidden="1"/>
    </xf>
    <xf numFmtId="164" fontId="0" fillId="0" borderId="0" xfId="1" applyNumberFormat="1" applyFont="1" applyAlignment="1" applyProtection="1">
      <alignment vertical="top"/>
      <protection hidden="1"/>
    </xf>
    <xf numFmtId="0" fontId="10" fillId="0" borderId="0" xfId="0" applyFont="1" applyAlignment="1" applyProtection="1">
      <alignment horizontal="center" vertical="center" wrapText="1"/>
      <protection hidden="1"/>
    </xf>
    <xf numFmtId="0" fontId="11" fillId="0" borderId="0" xfId="0" applyFont="1" applyAlignment="1" applyProtection="1">
      <alignment vertical="top" wrapText="1"/>
      <protection hidden="1"/>
    </xf>
    <xf numFmtId="0" fontId="0" fillId="5" borderId="23" xfId="0" applyFill="1" applyBorder="1" applyAlignment="1" applyProtection="1">
      <alignment vertical="center"/>
      <protection hidden="1"/>
    </xf>
    <xf numFmtId="7" fontId="0" fillId="6" borderId="7" xfId="1" applyNumberFormat="1" applyFont="1" applyFill="1" applyBorder="1" applyAlignment="1" applyProtection="1">
      <alignment vertical="center"/>
      <protection hidden="1"/>
    </xf>
    <xf numFmtId="7" fontId="0" fillId="6" borderId="37" xfId="1" applyNumberFormat="1" applyFont="1" applyFill="1" applyBorder="1" applyAlignment="1" applyProtection="1">
      <alignment vertical="center"/>
      <protection hidden="1"/>
    </xf>
    <xf numFmtId="164" fontId="0" fillId="0" borderId="0" xfId="1" applyNumberFormat="1" applyFont="1" applyFill="1" applyBorder="1" applyAlignment="1" applyProtection="1">
      <alignment vertical="top"/>
      <protection hidden="1"/>
    </xf>
    <xf numFmtId="0" fontId="0" fillId="5" borderId="38" xfId="0" applyFill="1" applyBorder="1" applyAlignment="1" applyProtection="1">
      <alignment vertical="center"/>
      <protection hidden="1"/>
    </xf>
    <xf numFmtId="0" fontId="0" fillId="5" borderId="39" xfId="0" applyFill="1" applyBorder="1" applyAlignment="1" applyProtection="1">
      <alignment vertical="center"/>
      <protection hidden="1"/>
    </xf>
    <xf numFmtId="0" fontId="0" fillId="0" borderId="0" xfId="0" applyAlignment="1" applyProtection="1">
      <alignment vertical="center"/>
      <protection hidden="1"/>
    </xf>
    <xf numFmtId="0" fontId="0" fillId="5" borderId="20" xfId="0" applyFill="1" applyBorder="1" applyAlignment="1" applyProtection="1">
      <alignment vertical="center"/>
      <protection hidden="1"/>
    </xf>
    <xf numFmtId="7" fontId="0" fillId="6" borderId="21" xfId="1" applyNumberFormat="1" applyFont="1" applyFill="1" applyBorder="1" applyAlignment="1" applyProtection="1">
      <alignment vertical="center"/>
      <protection hidden="1"/>
    </xf>
    <xf numFmtId="7" fontId="0" fillId="6" borderId="22" xfId="1" applyNumberFormat="1" applyFont="1" applyFill="1" applyBorder="1" applyAlignment="1" applyProtection="1">
      <alignment vertical="center"/>
      <protection hidden="1"/>
    </xf>
    <xf numFmtId="164" fontId="0" fillId="5" borderId="28" xfId="1" applyNumberFormat="1" applyFont="1" applyFill="1" applyBorder="1" applyAlignment="1" applyProtection="1">
      <alignment vertical="center"/>
      <protection hidden="1"/>
    </xf>
    <xf numFmtId="7" fontId="0" fillId="5" borderId="9" xfId="1" applyNumberFormat="1" applyFont="1" applyFill="1" applyBorder="1" applyAlignment="1" applyProtection="1">
      <alignment vertical="center"/>
      <protection hidden="1"/>
    </xf>
    <xf numFmtId="7" fontId="0" fillId="5" borderId="60" xfId="1" applyNumberFormat="1" applyFont="1" applyFill="1" applyBorder="1" applyAlignment="1" applyProtection="1">
      <alignment vertical="center"/>
      <protection hidden="1"/>
    </xf>
    <xf numFmtId="7" fontId="0" fillId="5" borderId="8" xfId="1" applyNumberFormat="1" applyFont="1" applyFill="1" applyBorder="1" applyAlignment="1" applyProtection="1">
      <alignment vertical="center"/>
      <protection hidden="1"/>
    </xf>
    <xf numFmtId="7" fontId="0" fillId="5" borderId="24" xfId="1" applyNumberFormat="1" applyFont="1" applyFill="1" applyBorder="1" applyAlignment="1" applyProtection="1">
      <alignment vertical="center"/>
      <protection hidden="1"/>
    </xf>
    <xf numFmtId="0" fontId="3" fillId="5" borderId="25" xfId="0" applyFont="1" applyFill="1" applyBorder="1" applyAlignment="1" applyProtection="1">
      <alignment vertical="center"/>
      <protection hidden="1"/>
    </xf>
    <xf numFmtId="164" fontId="0" fillId="5" borderId="26" xfId="1" applyNumberFormat="1" applyFont="1" applyFill="1" applyBorder="1" applyAlignment="1" applyProtection="1">
      <alignment vertical="center"/>
      <protection hidden="1"/>
    </xf>
    <xf numFmtId="7" fontId="0" fillId="5" borderId="27" xfId="1" applyNumberFormat="1" applyFont="1" applyFill="1" applyBorder="1" applyAlignment="1" applyProtection="1">
      <alignment vertical="center"/>
      <protection hidden="1"/>
    </xf>
    <xf numFmtId="0" fontId="0" fillId="0" borderId="0" xfId="0" applyAlignment="1" applyProtection="1">
      <alignment vertical="top"/>
      <protection hidden="1"/>
    </xf>
    <xf numFmtId="0" fontId="12" fillId="7" borderId="41" xfId="0" applyFont="1" applyFill="1" applyBorder="1" applyAlignment="1" applyProtection="1">
      <alignment vertical="center"/>
      <protection hidden="1"/>
    </xf>
    <xf numFmtId="164" fontId="0" fillId="7" borderId="12" xfId="1" applyNumberFormat="1" applyFont="1" applyFill="1" applyBorder="1" applyAlignment="1" applyProtection="1">
      <alignment vertical="center"/>
      <protection hidden="1"/>
    </xf>
    <xf numFmtId="3" fontId="14" fillId="7" borderId="12" xfId="1" applyNumberFormat="1" applyFont="1" applyFill="1" applyBorder="1" applyAlignment="1" applyProtection="1">
      <alignment vertical="center"/>
      <protection hidden="1"/>
    </xf>
    <xf numFmtId="3" fontId="14" fillId="7" borderId="42" xfId="1" applyNumberFormat="1" applyFont="1" applyFill="1" applyBorder="1" applyAlignment="1" applyProtection="1">
      <alignment vertical="center"/>
      <protection hidden="1"/>
    </xf>
    <xf numFmtId="0" fontId="0" fillId="5" borderId="43" xfId="0" applyFill="1" applyBorder="1" applyAlignment="1" applyProtection="1">
      <alignment vertical="center"/>
      <protection hidden="1"/>
    </xf>
    <xf numFmtId="167" fontId="0" fillId="0" borderId="13" xfId="1" applyNumberFormat="1" applyFont="1" applyBorder="1" applyAlignment="1" applyProtection="1">
      <alignment vertical="center"/>
      <protection hidden="1"/>
    </xf>
    <xf numFmtId="167" fontId="0" fillId="0" borderId="44" xfId="1" applyNumberFormat="1" applyFont="1" applyBorder="1" applyAlignment="1" applyProtection="1">
      <alignment vertical="center"/>
      <protection hidden="1"/>
    </xf>
    <xf numFmtId="0" fontId="0" fillId="5" borderId="43" xfId="0" applyFill="1" applyBorder="1" applyAlignment="1" applyProtection="1">
      <alignment vertical="center" wrapText="1"/>
      <protection hidden="1"/>
    </xf>
    <xf numFmtId="0" fontId="8" fillId="5" borderId="10" xfId="0" applyFont="1" applyFill="1" applyBorder="1" applyAlignment="1" applyProtection="1">
      <alignment horizontal="center" vertical="center"/>
      <protection hidden="1"/>
    </xf>
    <xf numFmtId="0" fontId="8" fillId="5" borderId="24" xfId="0" applyFont="1" applyFill="1" applyBorder="1" applyAlignment="1" applyProtection="1">
      <alignment horizontal="left" vertical="center"/>
      <protection hidden="1"/>
    </xf>
    <xf numFmtId="0" fontId="0" fillId="5" borderId="61" xfId="0" applyFill="1" applyBorder="1" applyAlignment="1" applyProtection="1">
      <alignment vertical="center"/>
      <protection hidden="1"/>
    </xf>
    <xf numFmtId="167" fontId="0" fillId="6" borderId="62" xfId="1" applyNumberFormat="1" applyFont="1" applyFill="1" applyBorder="1" applyAlignment="1" applyProtection="1">
      <alignment vertical="center"/>
      <protection hidden="1"/>
    </xf>
    <xf numFmtId="167" fontId="0" fillId="6" borderId="63" xfId="1" applyNumberFormat="1" applyFont="1" applyFill="1" applyBorder="1" applyAlignment="1" applyProtection="1">
      <alignment vertical="center"/>
      <protection hidden="1"/>
    </xf>
    <xf numFmtId="0" fontId="12" fillId="7" borderId="64" xfId="0" applyFont="1" applyFill="1" applyBorder="1" applyAlignment="1" applyProtection="1">
      <alignment vertical="center"/>
      <protection hidden="1"/>
    </xf>
    <xf numFmtId="164" fontId="0" fillId="7" borderId="65" xfId="1" applyNumberFormat="1" applyFont="1" applyFill="1" applyBorder="1" applyAlignment="1" applyProtection="1">
      <alignment vertical="center"/>
      <protection hidden="1"/>
    </xf>
    <xf numFmtId="3" fontId="14" fillId="7" borderId="65" xfId="1" applyNumberFormat="1" applyFont="1" applyFill="1" applyBorder="1" applyAlignment="1" applyProtection="1">
      <alignment vertical="center"/>
      <protection hidden="1"/>
    </xf>
    <xf numFmtId="3" fontId="14" fillId="7" borderId="66" xfId="1" applyNumberFormat="1" applyFont="1" applyFill="1" applyBorder="1" applyAlignment="1" applyProtection="1">
      <alignment vertical="center"/>
      <protection hidden="1"/>
    </xf>
    <xf numFmtId="167" fontId="0" fillId="6" borderId="13" xfId="1" applyNumberFormat="1" applyFont="1" applyFill="1" applyBorder="1" applyAlignment="1" applyProtection="1">
      <alignment vertical="center"/>
      <protection hidden="1"/>
    </xf>
    <xf numFmtId="167" fontId="0" fillId="6" borderId="44" xfId="1" applyNumberFormat="1" applyFont="1" applyFill="1" applyBorder="1" applyAlignment="1" applyProtection="1">
      <alignment vertical="center"/>
      <protection hidden="1"/>
    </xf>
    <xf numFmtId="0" fontId="11" fillId="0" borderId="0" xfId="0" applyFont="1" applyAlignment="1" applyProtection="1">
      <alignment vertical="center" wrapText="1"/>
      <protection hidden="1"/>
    </xf>
    <xf numFmtId="167" fontId="0" fillId="6" borderId="7" xfId="1" applyNumberFormat="1" applyFont="1" applyFill="1" applyBorder="1" applyAlignment="1" applyProtection="1">
      <alignment vertical="center"/>
      <protection hidden="1"/>
    </xf>
    <xf numFmtId="167" fontId="0" fillId="6" borderId="37" xfId="1" applyNumberFormat="1" applyFont="1" applyFill="1" applyBorder="1" applyAlignment="1" applyProtection="1">
      <alignment vertical="center"/>
      <protection hidden="1"/>
    </xf>
    <xf numFmtId="167" fontId="0" fillId="5" borderId="7" xfId="0" applyNumberFormat="1" applyFill="1" applyBorder="1" applyAlignment="1" applyProtection="1">
      <alignment vertical="center"/>
      <protection hidden="1"/>
    </xf>
    <xf numFmtId="0" fontId="0" fillId="0" borderId="45" xfId="0" applyBorder="1" applyAlignment="1" applyProtection="1">
      <alignment vertical="center"/>
      <protection hidden="1"/>
    </xf>
    <xf numFmtId="167" fontId="0" fillId="0" borderId="0" xfId="0" applyNumberFormat="1" applyAlignment="1" applyProtection="1">
      <alignment vertical="center"/>
      <protection hidden="1"/>
    </xf>
    <xf numFmtId="167" fontId="0" fillId="0" borderId="46" xfId="0" applyNumberFormat="1" applyBorder="1" applyAlignment="1" applyProtection="1">
      <alignment vertical="center"/>
      <protection hidden="1"/>
    </xf>
    <xf numFmtId="167" fontId="0" fillId="6" borderId="2" xfId="1" applyNumberFormat="1" applyFont="1" applyFill="1" applyBorder="1" applyAlignment="1" applyProtection="1">
      <alignment vertical="center"/>
      <protection hidden="1"/>
    </xf>
    <xf numFmtId="167" fontId="0" fillId="6" borderId="36" xfId="1" applyNumberFormat="1" applyFont="1" applyFill="1" applyBorder="1" applyAlignment="1" applyProtection="1">
      <alignment vertical="center"/>
      <protection hidden="1"/>
    </xf>
    <xf numFmtId="167" fontId="0" fillId="5" borderId="28" xfId="1" applyNumberFormat="1" applyFont="1" applyFill="1" applyBorder="1" applyAlignment="1" applyProtection="1">
      <alignment vertical="center"/>
      <protection hidden="1"/>
    </xf>
    <xf numFmtId="167" fontId="0" fillId="5" borderId="9" xfId="1" applyNumberFormat="1" applyFont="1" applyFill="1" applyBorder="1" applyAlignment="1" applyProtection="1">
      <alignment vertical="center"/>
      <protection hidden="1"/>
    </xf>
    <xf numFmtId="167" fontId="0" fillId="5" borderId="60" xfId="1" applyNumberFormat="1" applyFont="1" applyFill="1" applyBorder="1" applyAlignment="1" applyProtection="1">
      <alignment vertical="center"/>
      <protection hidden="1"/>
    </xf>
    <xf numFmtId="167" fontId="0" fillId="5" borderId="8" xfId="1" applyNumberFormat="1" applyFont="1" applyFill="1" applyBorder="1" applyAlignment="1" applyProtection="1">
      <alignment vertical="center"/>
      <protection hidden="1"/>
    </xf>
    <xf numFmtId="167" fontId="0" fillId="5" borderId="24" xfId="1" applyNumberFormat="1" applyFont="1" applyFill="1" applyBorder="1" applyAlignment="1" applyProtection="1">
      <alignment vertical="center"/>
      <protection hidden="1"/>
    </xf>
    <xf numFmtId="0" fontId="8" fillId="0" borderId="0" xfId="0" applyFont="1" applyAlignment="1" applyProtection="1">
      <alignment horizontal="center" vertical="center" wrapText="1"/>
      <protection hidden="1"/>
    </xf>
    <xf numFmtId="0" fontId="8" fillId="0" borderId="0" xfId="0" applyFont="1" applyAlignment="1" applyProtection="1">
      <alignment horizontal="left" vertical="center" wrapText="1"/>
      <protection hidden="1"/>
    </xf>
    <xf numFmtId="167" fontId="0" fillId="5" borderId="26" xfId="1" applyNumberFormat="1" applyFont="1" applyFill="1" applyBorder="1" applyAlignment="1" applyProtection="1">
      <alignment vertical="center"/>
      <protection hidden="1"/>
    </xf>
    <xf numFmtId="167" fontId="0" fillId="5" borderId="27" xfId="1" applyNumberFormat="1" applyFont="1" applyFill="1" applyBorder="1" applyAlignment="1" applyProtection="1">
      <alignment vertical="center"/>
      <protection hidden="1"/>
    </xf>
    <xf numFmtId="0" fontId="8" fillId="0" borderId="0" xfId="0" applyFont="1" applyAlignment="1" applyProtection="1">
      <alignment horizontal="left" vertical="top" wrapText="1"/>
      <protection hidden="1"/>
    </xf>
    <xf numFmtId="166" fontId="0" fillId="0" borderId="0" xfId="1" applyNumberFormat="1" applyFont="1" applyFill="1" applyBorder="1" applyAlignment="1" applyProtection="1">
      <alignment vertical="top"/>
      <protection hidden="1"/>
    </xf>
    <xf numFmtId="0" fontId="0" fillId="5" borderId="50" xfId="0" applyFill="1" applyBorder="1" applyAlignment="1" applyProtection="1">
      <alignment vertical="center" wrapText="1"/>
      <protection hidden="1"/>
    </xf>
    <xf numFmtId="167" fontId="0" fillId="5" borderId="11" xfId="1" applyNumberFormat="1" applyFont="1" applyFill="1" applyBorder="1" applyAlignment="1" applyProtection="1">
      <alignment vertical="center"/>
      <protection hidden="1"/>
    </xf>
    <xf numFmtId="167" fontId="0" fillId="5" borderId="51" xfId="1" applyNumberFormat="1" applyFont="1" applyFill="1" applyBorder="1" applyAlignment="1" applyProtection="1">
      <alignment vertical="center"/>
      <protection hidden="1"/>
    </xf>
    <xf numFmtId="167" fontId="0" fillId="5" borderId="13" xfId="1" applyNumberFormat="1" applyFont="1" applyFill="1" applyBorder="1" applyAlignment="1" applyProtection="1">
      <alignment vertical="center"/>
      <protection hidden="1"/>
    </xf>
    <xf numFmtId="167" fontId="0" fillId="5" borderId="44" xfId="1" applyNumberFormat="1" applyFont="1" applyFill="1" applyBorder="1" applyAlignment="1" applyProtection="1">
      <alignment vertical="center"/>
      <protection hidden="1"/>
    </xf>
    <xf numFmtId="0" fontId="12" fillId="7" borderId="43" xfId="0" applyFont="1" applyFill="1" applyBorder="1" applyAlignment="1" applyProtection="1">
      <alignment vertical="center"/>
      <protection hidden="1"/>
    </xf>
    <xf numFmtId="164" fontId="0" fillId="7" borderId="13" xfId="1" applyNumberFormat="1" applyFont="1" applyFill="1" applyBorder="1" applyAlignment="1" applyProtection="1">
      <alignment vertical="center"/>
      <protection hidden="1"/>
    </xf>
    <xf numFmtId="3" fontId="14" fillId="7" borderId="13" xfId="1" applyNumberFormat="1" applyFont="1" applyFill="1" applyBorder="1" applyAlignment="1" applyProtection="1">
      <alignment vertical="center"/>
      <protection hidden="1"/>
    </xf>
    <xf numFmtId="3" fontId="14" fillId="7" borderId="44" xfId="1" applyNumberFormat="1" applyFont="1" applyFill="1" applyBorder="1" applyAlignment="1" applyProtection="1">
      <alignment vertical="center"/>
      <protection hidden="1"/>
    </xf>
    <xf numFmtId="164" fontId="0" fillId="5" borderId="13" xfId="1" applyNumberFormat="1" applyFont="1" applyFill="1" applyBorder="1" applyAlignment="1" applyProtection="1">
      <alignment vertical="center"/>
      <protection hidden="1"/>
    </xf>
    <xf numFmtId="164" fontId="0" fillId="5" borderId="44" xfId="1" applyNumberFormat="1" applyFont="1" applyFill="1" applyBorder="1" applyAlignment="1" applyProtection="1">
      <alignment vertical="center"/>
      <protection hidden="1"/>
    </xf>
    <xf numFmtId="0" fontId="12" fillId="7" borderId="52" xfId="0" applyFont="1" applyFill="1" applyBorder="1" applyAlignment="1" applyProtection="1">
      <alignment vertical="center"/>
      <protection hidden="1"/>
    </xf>
    <xf numFmtId="164" fontId="0" fillId="7" borderId="17" xfId="1" applyNumberFormat="1" applyFont="1" applyFill="1" applyBorder="1" applyAlignment="1" applyProtection="1">
      <alignment vertical="center"/>
      <protection hidden="1"/>
    </xf>
    <xf numFmtId="3" fontId="14" fillId="7" borderId="17" xfId="1" applyNumberFormat="1" applyFont="1" applyFill="1" applyBorder="1" applyAlignment="1" applyProtection="1">
      <alignment vertical="center"/>
      <protection hidden="1"/>
    </xf>
    <xf numFmtId="3" fontId="14" fillId="7" borderId="53" xfId="1" applyNumberFormat="1" applyFont="1" applyFill="1" applyBorder="1" applyAlignment="1" applyProtection="1">
      <alignment vertical="center"/>
      <protection hidden="1"/>
    </xf>
    <xf numFmtId="0" fontId="0" fillId="5" borderId="54" xfId="0" applyFill="1" applyBorder="1" applyAlignment="1" applyProtection="1">
      <alignment vertical="center" wrapText="1"/>
      <protection hidden="1"/>
    </xf>
    <xf numFmtId="164" fontId="0" fillId="5" borderId="19" xfId="1" applyNumberFormat="1" applyFont="1" applyFill="1" applyBorder="1" applyAlignment="1" applyProtection="1">
      <alignment vertical="center"/>
      <protection hidden="1"/>
    </xf>
    <xf numFmtId="164" fontId="0" fillId="5" borderId="55" xfId="1" applyNumberFormat="1" applyFont="1" applyFill="1" applyBorder="1" applyAlignment="1" applyProtection="1">
      <alignment vertical="center"/>
      <protection hidden="1"/>
    </xf>
    <xf numFmtId="0" fontId="0" fillId="5" borderId="7" xfId="0" applyFill="1" applyBorder="1" applyAlignment="1" applyProtection="1">
      <alignment vertical="center"/>
      <protection hidden="1"/>
    </xf>
    <xf numFmtId="9" fontId="0" fillId="0" borderId="46" xfId="0" applyNumberFormat="1" applyBorder="1" applyAlignment="1" applyProtection="1">
      <alignment vertical="center"/>
      <protection hidden="1"/>
    </xf>
    <xf numFmtId="7" fontId="0" fillId="6" borderId="2" xfId="1" applyNumberFormat="1" applyFont="1" applyFill="1" applyBorder="1" applyAlignment="1" applyProtection="1">
      <alignment vertical="center"/>
      <protection hidden="1"/>
    </xf>
    <xf numFmtId="7" fontId="0" fillId="6" borderId="36" xfId="1" applyNumberFormat="1" applyFont="1" applyFill="1" applyBorder="1" applyAlignment="1" applyProtection="1">
      <alignment vertical="center"/>
      <protection hidden="1"/>
    </xf>
    <xf numFmtId="7" fontId="0" fillId="5" borderId="28" xfId="1" applyNumberFormat="1" applyFont="1" applyFill="1" applyBorder="1" applyAlignment="1" applyProtection="1">
      <alignment vertical="center"/>
      <protection hidden="1"/>
    </xf>
    <xf numFmtId="7" fontId="0" fillId="5" borderId="26" xfId="1" applyNumberFormat="1" applyFont="1" applyFill="1" applyBorder="1" applyAlignment="1" applyProtection="1">
      <alignment vertical="center"/>
      <protection hidden="1"/>
    </xf>
    <xf numFmtId="0" fontId="0" fillId="0" borderId="0" xfId="0" applyAlignment="1" applyProtection="1">
      <alignment vertical="top" wrapText="1"/>
      <protection hidden="1"/>
    </xf>
    <xf numFmtId="0" fontId="0" fillId="0" borderId="0" xfId="0" applyAlignment="1" applyProtection="1">
      <alignment wrapText="1"/>
      <protection hidden="1"/>
    </xf>
    <xf numFmtId="0" fontId="15" fillId="5" borderId="56" xfId="0" applyFont="1" applyFill="1" applyBorder="1" applyAlignment="1" applyProtection="1">
      <alignment horizontal="left" vertical="center" wrapText="1"/>
      <protection hidden="1"/>
    </xf>
    <xf numFmtId="0" fontId="0" fillId="5" borderId="57" xfId="0" applyFill="1" applyBorder="1" applyAlignment="1" applyProtection="1">
      <alignment vertical="center" wrapText="1"/>
      <protection hidden="1"/>
    </xf>
    <xf numFmtId="0" fontId="0" fillId="5" borderId="57" xfId="0" applyFill="1" applyBorder="1" applyAlignment="1" applyProtection="1">
      <alignment vertical="center"/>
      <protection hidden="1"/>
    </xf>
    <xf numFmtId="164" fontId="0" fillId="5" borderId="57" xfId="1" applyNumberFormat="1" applyFont="1" applyFill="1" applyBorder="1" applyAlignment="1" applyProtection="1">
      <alignment vertical="center"/>
      <protection hidden="1"/>
    </xf>
    <xf numFmtId="7" fontId="0" fillId="5" borderId="58" xfId="0" applyNumberFormat="1" applyFill="1" applyBorder="1" applyAlignment="1" applyProtection="1">
      <alignment vertical="center"/>
      <protection hidden="1"/>
    </xf>
    <xf numFmtId="0" fontId="15" fillId="5" borderId="45" xfId="0" applyFont="1" applyFill="1" applyBorder="1" applyAlignment="1" applyProtection="1">
      <alignment horizontal="left" vertical="center" wrapText="1"/>
      <protection hidden="1"/>
    </xf>
    <xf numFmtId="0" fontId="0" fillId="5" borderId="0" xfId="0" applyFill="1" applyAlignment="1" applyProtection="1">
      <alignment vertical="center" wrapText="1"/>
      <protection hidden="1"/>
    </xf>
    <xf numFmtId="0" fontId="0" fillId="5" borderId="0" xfId="0" applyFill="1" applyAlignment="1" applyProtection="1">
      <alignment vertical="center"/>
      <protection hidden="1"/>
    </xf>
    <xf numFmtId="164" fontId="0" fillId="5" borderId="0" xfId="1" applyNumberFormat="1" applyFont="1" applyFill="1" applyBorder="1" applyAlignment="1" applyProtection="1">
      <alignment vertical="center"/>
      <protection hidden="1"/>
    </xf>
    <xf numFmtId="0" fontId="0" fillId="5" borderId="46" xfId="0" applyFill="1" applyBorder="1" applyAlignment="1" applyProtection="1">
      <alignment vertical="center"/>
      <protection hidden="1"/>
    </xf>
    <xf numFmtId="0" fontId="16" fillId="5" borderId="59" xfId="0" applyFont="1" applyFill="1" applyBorder="1" applyAlignment="1" applyProtection="1">
      <alignment horizontal="left" vertical="center" wrapText="1"/>
      <protection hidden="1"/>
    </xf>
    <xf numFmtId="0" fontId="0" fillId="5" borderId="26" xfId="0" applyFill="1" applyBorder="1" applyAlignment="1" applyProtection="1">
      <alignment vertical="center" wrapText="1"/>
      <protection hidden="1"/>
    </xf>
    <xf numFmtId="0" fontId="0" fillId="5" borderId="26" xfId="0" applyFill="1" applyBorder="1" applyAlignment="1" applyProtection="1">
      <alignment vertical="center"/>
      <protection hidden="1"/>
    </xf>
    <xf numFmtId="0" fontId="0" fillId="5" borderId="27" xfId="0" applyFill="1" applyBorder="1" applyAlignment="1" applyProtection="1">
      <alignment vertical="center"/>
      <protection hidden="1"/>
    </xf>
    <xf numFmtId="164" fontId="0" fillId="0" borderId="0" xfId="0" applyNumberFormat="1" applyProtection="1">
      <protection hidden="1"/>
    </xf>
    <xf numFmtId="0" fontId="18" fillId="0" borderId="0" xfId="0" applyFont="1" applyAlignment="1" applyProtection="1">
      <alignment vertical="top" wrapText="1"/>
      <protection hidden="1"/>
    </xf>
    <xf numFmtId="164" fontId="18" fillId="0" borderId="0" xfId="0" applyNumberFormat="1" applyFont="1" applyAlignment="1" applyProtection="1">
      <alignment vertical="top"/>
      <protection hidden="1"/>
    </xf>
    <xf numFmtId="0" fontId="19" fillId="0" borderId="0" xfId="0" applyFont="1" applyProtection="1">
      <protection hidden="1"/>
    </xf>
    <xf numFmtId="0" fontId="20" fillId="0" borderId="0" xfId="0" applyFont="1" applyProtection="1">
      <protection hidden="1"/>
    </xf>
    <xf numFmtId="0" fontId="21" fillId="0" borderId="0" xfId="0" applyFont="1" applyAlignment="1" applyProtection="1">
      <alignment horizontal="center" vertical="center"/>
      <protection hidden="1"/>
    </xf>
    <xf numFmtId="0" fontId="22" fillId="0" borderId="0" xfId="0" applyFont="1" applyAlignment="1" applyProtection="1">
      <alignment horizontal="center" vertical="center"/>
      <protection hidden="1"/>
    </xf>
    <xf numFmtId="0" fontId="9" fillId="0" borderId="0" xfId="0" applyFont="1" applyProtection="1">
      <protection hidden="1"/>
    </xf>
    <xf numFmtId="164" fontId="0" fillId="0" borderId="0" xfId="1" applyNumberFormat="1" applyFont="1" applyProtection="1">
      <protection hidden="1"/>
    </xf>
    <xf numFmtId="164" fontId="0" fillId="0" borderId="0" xfId="1" applyNumberFormat="1" applyFont="1" applyFill="1" applyProtection="1">
      <protection hidden="1"/>
    </xf>
    <xf numFmtId="0" fontId="3" fillId="0" borderId="0" xfId="0" applyFont="1" applyAlignment="1" applyProtection="1">
      <alignment horizontal="left" vertical="top" wrapText="1"/>
      <protection hidden="1"/>
    </xf>
    <xf numFmtId="44" fontId="0" fillId="2" borderId="4" xfId="1" applyFont="1" applyFill="1" applyBorder="1" applyAlignment="1" applyProtection="1">
      <alignment vertical="center"/>
      <protection locked="0"/>
    </xf>
    <xf numFmtId="44" fontId="0" fillId="2" borderId="6" xfId="1" applyFont="1" applyFill="1" applyBorder="1" applyAlignment="1" applyProtection="1">
      <alignment vertical="center"/>
      <protection locked="0"/>
    </xf>
    <xf numFmtId="44" fontId="0" fillId="2" borderId="34" xfId="1" applyFont="1" applyFill="1" applyBorder="1" applyAlignment="1" applyProtection="1">
      <alignment vertical="center"/>
      <protection locked="0"/>
    </xf>
    <xf numFmtId="44" fontId="0" fillId="2" borderId="2" xfId="1" applyFont="1" applyFill="1" applyBorder="1" applyAlignment="1" applyProtection="1">
      <alignment vertical="center"/>
      <protection locked="0"/>
    </xf>
    <xf numFmtId="165" fontId="0" fillId="2" borderId="39" xfId="1" applyNumberFormat="1" applyFont="1" applyFill="1" applyBorder="1" applyAlignment="1" applyProtection="1">
      <alignment vertical="center"/>
      <protection locked="0"/>
    </xf>
    <xf numFmtId="165" fontId="0" fillId="2" borderId="39" xfId="0" applyNumberFormat="1" applyFill="1" applyBorder="1" applyAlignment="1" applyProtection="1">
      <alignment vertical="center"/>
      <protection locked="0"/>
    </xf>
    <xf numFmtId="165" fontId="0" fillId="2" borderId="40" xfId="0" applyNumberFormat="1" applyFill="1" applyBorder="1" applyAlignment="1" applyProtection="1">
      <alignment vertical="center"/>
      <protection locked="0"/>
    </xf>
    <xf numFmtId="167" fontId="0" fillId="2" borderId="13" xfId="1" applyNumberFormat="1" applyFont="1" applyFill="1" applyBorder="1" applyAlignment="1" applyProtection="1">
      <alignment vertical="center"/>
      <protection locked="0"/>
    </xf>
    <xf numFmtId="167" fontId="0" fillId="2" borderId="7" xfId="1" applyNumberFormat="1" applyFont="1" applyFill="1" applyBorder="1" applyAlignment="1" applyProtection="1">
      <alignment vertical="center"/>
      <protection locked="0"/>
    </xf>
    <xf numFmtId="167" fontId="0" fillId="2" borderId="7" xfId="0" applyNumberFormat="1" applyFill="1" applyBorder="1" applyAlignment="1" applyProtection="1">
      <alignment vertical="center"/>
      <protection locked="0"/>
    </xf>
    <xf numFmtId="167" fontId="0" fillId="2" borderId="37" xfId="0" applyNumberFormat="1" applyFill="1" applyBorder="1" applyAlignment="1" applyProtection="1">
      <alignment vertical="center"/>
      <protection locked="0"/>
    </xf>
    <xf numFmtId="167" fontId="0" fillId="2" borderId="11" xfId="1" applyNumberFormat="1" applyFont="1" applyFill="1" applyBorder="1" applyAlignment="1" applyProtection="1">
      <alignment vertical="center"/>
      <protection locked="0"/>
    </xf>
    <xf numFmtId="44" fontId="0" fillId="2" borderId="19" xfId="1" applyFont="1" applyFill="1" applyBorder="1" applyAlignment="1" applyProtection="1">
      <alignment vertical="center"/>
      <protection locked="0"/>
    </xf>
    <xf numFmtId="165" fontId="0" fillId="2" borderId="7" xfId="1" applyNumberFormat="1" applyFont="1" applyFill="1" applyBorder="1" applyAlignment="1" applyProtection="1">
      <alignment vertical="center"/>
      <protection locked="0"/>
    </xf>
    <xf numFmtId="165" fontId="0" fillId="2" borderId="7" xfId="0" applyNumberFormat="1" applyFill="1" applyBorder="1" applyAlignment="1" applyProtection="1">
      <alignment vertical="center"/>
      <protection locked="0"/>
    </xf>
    <xf numFmtId="165" fontId="0" fillId="2" borderId="37" xfId="0" applyNumberFormat="1" applyFill="1" applyBorder="1" applyAlignment="1" applyProtection="1">
      <alignment vertical="center"/>
      <protection locked="0"/>
    </xf>
    <xf numFmtId="0" fontId="20" fillId="0" borderId="0" xfId="0" applyFont="1" applyProtection="1">
      <protection locked="0"/>
    </xf>
    <xf numFmtId="0" fontId="0" fillId="0" borderId="0" xfId="0" applyProtection="1">
      <protection locked="0"/>
    </xf>
    <xf numFmtId="0" fontId="0" fillId="0" borderId="0" xfId="0" applyAlignment="1" applyProtection="1">
      <alignment vertical="top"/>
      <protection locked="0"/>
    </xf>
    <xf numFmtId="0" fontId="22" fillId="0" borderId="0" xfId="0" applyFont="1" applyAlignment="1" applyProtection="1">
      <alignment horizontal="center" vertical="center"/>
      <protection hidden="1"/>
    </xf>
    <xf numFmtId="0" fontId="8" fillId="5" borderId="5" xfId="0" applyFont="1" applyFill="1" applyBorder="1" applyAlignment="1" applyProtection="1">
      <alignment horizontal="center" vertical="center" wrapText="1"/>
      <protection hidden="1"/>
    </xf>
    <xf numFmtId="0" fontId="8" fillId="5" borderId="15" xfId="0" applyFont="1" applyFill="1" applyBorder="1" applyAlignment="1" applyProtection="1">
      <alignment horizontal="left" vertical="center" wrapText="1"/>
      <protection hidden="1"/>
    </xf>
    <xf numFmtId="0" fontId="8" fillId="5" borderId="16" xfId="0" applyFont="1" applyFill="1" applyBorder="1" applyAlignment="1" applyProtection="1">
      <alignment horizontal="center" vertical="center" wrapText="1"/>
      <protection hidden="1"/>
    </xf>
    <xf numFmtId="0" fontId="8" fillId="5" borderId="18" xfId="0" applyFont="1" applyFill="1" applyBorder="1" applyAlignment="1" applyProtection="1">
      <alignment horizontal="center" vertical="center" wrapText="1"/>
      <protection hidden="1"/>
    </xf>
    <xf numFmtId="0" fontId="10" fillId="5" borderId="48" xfId="0" applyFont="1" applyFill="1" applyBorder="1" applyAlignment="1" applyProtection="1">
      <alignment horizontal="left" wrapText="1"/>
      <protection hidden="1"/>
    </xf>
    <xf numFmtId="0" fontId="10" fillId="5" borderId="49" xfId="0" applyFont="1" applyFill="1" applyBorder="1" applyAlignment="1" applyProtection="1">
      <alignment horizontal="left" wrapText="1"/>
      <protection hidden="1"/>
    </xf>
    <xf numFmtId="0" fontId="3" fillId="5" borderId="5" xfId="0" applyFont="1" applyFill="1" applyBorder="1" applyAlignment="1" applyProtection="1">
      <alignment horizontal="center" vertical="center" wrapText="1"/>
      <protection hidden="1"/>
    </xf>
    <xf numFmtId="0" fontId="3" fillId="5" borderId="10" xfId="0" applyFont="1" applyFill="1" applyBorder="1" applyAlignment="1" applyProtection="1">
      <alignment horizontal="center" vertical="center" wrapText="1"/>
      <protection hidden="1"/>
    </xf>
    <xf numFmtId="0" fontId="10" fillId="5" borderId="30" xfId="0" applyFont="1" applyFill="1" applyBorder="1" applyAlignment="1" applyProtection="1">
      <alignment horizontal="left" wrapText="1"/>
      <protection hidden="1"/>
    </xf>
    <xf numFmtId="0" fontId="0" fillId="5" borderId="47" xfId="0" applyFill="1" applyBorder="1" applyAlignment="1" applyProtection="1">
      <alignment horizontal="left" wrapText="1"/>
      <protection hidden="1"/>
    </xf>
    <xf numFmtId="0" fontId="8" fillId="5" borderId="67" xfId="0" applyFont="1" applyFill="1" applyBorder="1" applyAlignment="1" applyProtection="1">
      <alignment horizontal="left" vertical="center" wrapText="1"/>
      <protection hidden="1"/>
    </xf>
    <xf numFmtId="0" fontId="8" fillId="5" borderId="14" xfId="0" applyFont="1" applyFill="1" applyBorder="1" applyAlignment="1" applyProtection="1">
      <alignment horizontal="center" vertical="center" wrapText="1"/>
      <protection hidden="1"/>
    </xf>
    <xf numFmtId="0" fontId="8" fillId="5" borderId="68" xfId="0" applyFont="1" applyFill="1" applyBorder="1" applyAlignment="1" applyProtection="1">
      <alignment horizontal="left" vertical="center" wrapText="1"/>
      <protection hidden="1"/>
    </xf>
    <xf numFmtId="0" fontId="4" fillId="0" borderId="0" xfId="0" applyFont="1" applyAlignment="1" applyProtection="1">
      <alignment horizontal="center" vertical="center"/>
      <protection hidden="1"/>
    </xf>
    <xf numFmtId="0" fontId="23" fillId="0" borderId="0" xfId="0" applyFont="1" applyAlignment="1" applyProtection="1">
      <alignment horizontal="center" vertical="center"/>
      <protection hidden="1"/>
    </xf>
    <xf numFmtId="0" fontId="7" fillId="0" borderId="0" xfId="0" applyFont="1" applyAlignment="1" applyProtection="1">
      <alignment horizontal="left" vertical="center"/>
      <protection hidden="1"/>
    </xf>
    <xf numFmtId="0" fontId="7" fillId="0" borderId="0" xfId="0" applyFont="1" applyAlignment="1" applyProtection="1">
      <alignment horizontal="left"/>
      <protection hidden="1"/>
    </xf>
  </cellXfs>
  <cellStyles count="2">
    <cellStyle name="Monétaire 2" xfId="1" xr:uid="{B098B1FC-F48D-4F0D-9D68-8852383A073E}"/>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56733-5FEC-4392-8E2D-84BCC007399D}">
  <dimension ref="A1:L95"/>
  <sheetViews>
    <sheetView showGridLines="0" tabSelected="1" zoomScaleNormal="100" workbookViewId="0">
      <selection activeCell="G12" sqref="G12"/>
    </sheetView>
  </sheetViews>
  <sheetFormatPr baseColWidth="10" defaultColWidth="11.44140625" defaultRowHeight="15" customHeight="1" x14ac:dyDescent="0.3"/>
  <cols>
    <col min="1" max="1" width="8.44140625" style="1" customWidth="1"/>
    <col min="2" max="2" width="63.44140625" style="1" customWidth="1"/>
    <col min="3" max="3" width="50.5546875" style="119" customWidth="1"/>
    <col min="4" max="6" width="21.77734375" style="1" customWidth="1"/>
    <col min="7" max="7" width="21.77734375" style="142" customWidth="1"/>
    <col min="8" max="9" width="21.77734375" style="1" customWidth="1"/>
    <col min="10" max="10" width="13.5546875" style="1" bestFit="1" customWidth="1"/>
    <col min="11" max="11" width="15.5546875" style="1" customWidth="1"/>
    <col min="12" max="16384" width="11.44140625" style="1"/>
  </cols>
  <sheetData>
    <row r="1" spans="1:12" ht="23.25" customHeight="1" x14ac:dyDescent="0.3">
      <c r="A1" s="178" t="s">
        <v>0</v>
      </c>
      <c r="B1" s="178"/>
      <c r="C1" s="178"/>
      <c r="D1" s="178"/>
      <c r="E1" s="178"/>
      <c r="F1" s="178"/>
      <c r="G1" s="178"/>
      <c r="H1" s="178"/>
      <c r="I1" s="178"/>
      <c r="J1" s="178"/>
    </row>
    <row r="2" spans="1:12" ht="23.25" customHeight="1" x14ac:dyDescent="0.3">
      <c r="A2" s="179" t="s">
        <v>53</v>
      </c>
      <c r="B2" s="178"/>
      <c r="C2" s="178"/>
      <c r="D2" s="178"/>
      <c r="E2" s="178"/>
      <c r="F2" s="178"/>
      <c r="G2" s="178"/>
      <c r="H2" s="178"/>
      <c r="I2" s="178"/>
      <c r="J2" s="178"/>
    </row>
    <row r="3" spans="1:12" ht="18" customHeight="1" x14ac:dyDescent="0.3">
      <c r="A3" s="2" t="s">
        <v>1</v>
      </c>
      <c r="C3" s="3"/>
      <c r="D3" s="4"/>
      <c r="E3" s="4"/>
      <c r="F3" s="4"/>
      <c r="G3" s="5"/>
      <c r="H3" s="4"/>
      <c r="I3" s="4"/>
    </row>
    <row r="4" spans="1:12" ht="18" customHeight="1" x14ac:dyDescent="0.3">
      <c r="A4" s="6" t="s">
        <v>2</v>
      </c>
      <c r="C4" s="3"/>
      <c r="D4" s="4"/>
      <c r="E4" s="4"/>
      <c r="F4" s="4"/>
      <c r="G4" s="5"/>
      <c r="H4" s="4"/>
      <c r="I4" s="4"/>
    </row>
    <row r="5" spans="1:12" ht="18" hidden="1" customHeight="1" x14ac:dyDescent="0.3">
      <c r="A5" s="4"/>
      <c r="C5" s="3"/>
      <c r="D5" s="4"/>
      <c r="E5" s="4"/>
      <c r="F5" s="4"/>
      <c r="G5" s="5"/>
      <c r="H5" s="4"/>
      <c r="I5" s="4"/>
    </row>
    <row r="6" spans="1:12" ht="7.2" customHeight="1" x14ac:dyDescent="0.3">
      <c r="A6" s="4"/>
      <c r="C6" s="3"/>
      <c r="D6" s="4"/>
      <c r="E6" s="4"/>
      <c r="F6" s="4"/>
      <c r="G6" s="5"/>
      <c r="H6" s="4"/>
      <c r="I6" s="4"/>
    </row>
    <row r="7" spans="1:12" ht="18" customHeight="1" x14ac:dyDescent="0.3">
      <c r="A7" s="180" t="s">
        <v>3</v>
      </c>
      <c r="B7" s="180"/>
      <c r="C7" s="180"/>
      <c r="D7" s="180"/>
      <c r="E7" s="180"/>
      <c r="F7" s="180"/>
      <c r="G7" s="180"/>
      <c r="H7" s="180"/>
      <c r="I7" s="180"/>
      <c r="J7" s="180"/>
    </row>
    <row r="8" spans="1:12" ht="10.050000000000001" customHeight="1" thickBot="1" x14ac:dyDescent="0.35">
      <c r="B8" s="4"/>
      <c r="C8" s="3"/>
      <c r="D8" s="4"/>
      <c r="E8" s="7"/>
      <c r="F8" s="4"/>
      <c r="G8" s="5"/>
      <c r="H8" s="4"/>
      <c r="I8" s="4"/>
    </row>
    <row r="9" spans="1:12" ht="19.95" customHeight="1" thickBot="1" x14ac:dyDescent="0.35">
      <c r="A9" s="8" t="s">
        <v>4</v>
      </c>
      <c r="B9" s="9" t="s">
        <v>5</v>
      </c>
      <c r="C9" s="10" t="s">
        <v>6</v>
      </c>
      <c r="D9" s="10" t="s">
        <v>6</v>
      </c>
      <c r="E9" s="11">
        <v>2024</v>
      </c>
      <c r="F9" s="11">
        <v>2025</v>
      </c>
      <c r="G9" s="11">
        <v>2026</v>
      </c>
      <c r="H9" s="12">
        <v>2027</v>
      </c>
      <c r="I9" s="13">
        <v>2028</v>
      </c>
    </row>
    <row r="10" spans="1:12" ht="22.8" customHeight="1" thickBot="1" x14ac:dyDescent="0.35">
      <c r="A10" s="14">
        <v>1</v>
      </c>
      <c r="B10" s="15" t="s">
        <v>54</v>
      </c>
      <c r="C10" s="16" t="s">
        <v>7</v>
      </c>
      <c r="D10" s="145">
        <v>0</v>
      </c>
      <c r="E10" s="17"/>
      <c r="F10" s="17"/>
      <c r="G10" s="18"/>
      <c r="H10" s="18"/>
      <c r="I10" s="19"/>
    </row>
    <row r="11" spans="1:12" ht="22.2" customHeight="1" thickBot="1" x14ac:dyDescent="0.35">
      <c r="A11" s="20">
        <v>2</v>
      </c>
      <c r="B11" s="21" t="s">
        <v>55</v>
      </c>
      <c r="C11" s="22" t="s">
        <v>8</v>
      </c>
      <c r="D11" s="23"/>
      <c r="E11" s="146">
        <v>0</v>
      </c>
      <c r="F11" s="146">
        <v>0</v>
      </c>
      <c r="G11" s="146">
        <v>0</v>
      </c>
      <c r="H11" s="146">
        <v>0</v>
      </c>
      <c r="I11" s="147">
        <v>0</v>
      </c>
      <c r="J11" s="24"/>
      <c r="K11" s="25"/>
    </row>
    <row r="12" spans="1:12" ht="40.049999999999997" customHeight="1" thickBot="1" x14ac:dyDescent="0.35">
      <c r="A12" s="26">
        <v>3</v>
      </c>
      <c r="B12" s="27" t="s">
        <v>9</v>
      </c>
      <c r="C12" s="28" t="s">
        <v>7</v>
      </c>
      <c r="D12" s="148">
        <v>0</v>
      </c>
      <c r="E12" s="29"/>
      <c r="F12" s="30"/>
      <c r="G12" s="30"/>
      <c r="H12" s="31"/>
      <c r="I12" s="32"/>
      <c r="J12" s="33"/>
    </row>
    <row r="13" spans="1:12" ht="19.95" customHeight="1" thickBot="1" x14ac:dyDescent="0.35">
      <c r="A13" s="34"/>
      <c r="B13" s="35"/>
      <c r="C13" s="36" t="s">
        <v>10</v>
      </c>
      <c r="D13" s="37">
        <f>SUM(D10:D12)</f>
        <v>0</v>
      </c>
      <c r="E13" s="37">
        <f t="shared" ref="E13:I13" si="0">SUM(E10:E11)</f>
        <v>0</v>
      </c>
      <c r="F13" s="37">
        <f t="shared" si="0"/>
        <v>0</v>
      </c>
      <c r="G13" s="37">
        <f t="shared" si="0"/>
        <v>0</v>
      </c>
      <c r="H13" s="37">
        <f t="shared" si="0"/>
        <v>0</v>
      </c>
      <c r="I13" s="38">
        <f t="shared" si="0"/>
        <v>0</v>
      </c>
      <c r="J13" s="39"/>
      <c r="K13" s="24"/>
      <c r="L13" s="25"/>
    </row>
    <row r="14" spans="1:12" ht="19.95" customHeight="1" thickBot="1" x14ac:dyDescent="0.35">
      <c r="A14" s="34"/>
      <c r="B14" s="35"/>
      <c r="C14" s="40" t="s">
        <v>11</v>
      </c>
      <c r="D14" s="41"/>
      <c r="E14" s="41"/>
      <c r="F14" s="149">
        <v>0</v>
      </c>
      <c r="G14" s="150">
        <v>0</v>
      </c>
      <c r="H14" s="150">
        <v>0</v>
      </c>
      <c r="I14" s="151">
        <v>0</v>
      </c>
      <c r="J14" s="39"/>
      <c r="K14" s="24"/>
      <c r="L14" s="25"/>
    </row>
    <row r="15" spans="1:12" ht="19.95" hidden="1" customHeight="1" thickBot="1" x14ac:dyDescent="0.35">
      <c r="A15" s="34"/>
      <c r="B15" s="35"/>
      <c r="C15" s="42"/>
      <c r="D15" s="25">
        <v>1</v>
      </c>
      <c r="E15" s="25">
        <v>1</v>
      </c>
      <c r="F15" s="25">
        <f>(1+D14)*(1+E14)*(1+F14)</f>
        <v>1</v>
      </c>
      <c r="G15" s="25">
        <f>(1+D14)*(1+E14)*(1+F14)*(1+G14)</f>
        <v>1</v>
      </c>
      <c r="H15" s="25">
        <f>(1+D14)*(1+E14)*(1+F14)*(1+G14)*(1+H14)</f>
        <v>1</v>
      </c>
      <c r="I15" s="25">
        <f>(1+D14)*(1+E14)*(1+F14)*(1+G14)*(1+H14)*(1+I14)</f>
        <v>1</v>
      </c>
      <c r="J15" s="39"/>
      <c r="K15" s="24"/>
      <c r="L15" s="25"/>
    </row>
    <row r="16" spans="1:12" ht="19.95" customHeight="1" thickBot="1" x14ac:dyDescent="0.35">
      <c r="A16" s="34"/>
      <c r="B16" s="35"/>
      <c r="C16" s="43" t="s">
        <v>12</v>
      </c>
      <c r="D16" s="44">
        <f t="shared" ref="D16:I16" si="1">D15*D13</f>
        <v>0</v>
      </c>
      <c r="E16" s="44">
        <f t="shared" si="1"/>
        <v>0</v>
      </c>
      <c r="F16" s="44">
        <f t="shared" si="1"/>
        <v>0</v>
      </c>
      <c r="G16" s="44">
        <f t="shared" si="1"/>
        <v>0</v>
      </c>
      <c r="H16" s="44">
        <f t="shared" si="1"/>
        <v>0</v>
      </c>
      <c r="I16" s="45">
        <f t="shared" si="1"/>
        <v>0</v>
      </c>
      <c r="J16" s="39"/>
      <c r="K16" s="24"/>
      <c r="L16" s="25"/>
    </row>
    <row r="17" spans="1:12" ht="19.95" customHeight="1" thickBot="1" x14ac:dyDescent="0.35">
      <c r="A17" s="34"/>
      <c r="B17" s="35"/>
      <c r="C17" s="36" t="s">
        <v>13</v>
      </c>
      <c r="D17" s="46"/>
      <c r="E17" s="47"/>
      <c r="F17" s="47"/>
      <c r="G17" s="48">
        <f>SUM(D16:G16)</f>
        <v>0</v>
      </c>
      <c r="H17" s="49"/>
      <c r="I17" s="50">
        <f>SUM(H16:I16)</f>
        <v>0</v>
      </c>
      <c r="K17" s="24"/>
      <c r="L17" s="25"/>
    </row>
    <row r="18" spans="1:12" ht="19.95" customHeight="1" thickBot="1" x14ac:dyDescent="0.35">
      <c r="A18" s="34"/>
      <c r="B18" s="35"/>
      <c r="C18" s="51" t="s">
        <v>14</v>
      </c>
      <c r="D18" s="52"/>
      <c r="E18" s="52"/>
      <c r="F18" s="52"/>
      <c r="G18" s="52"/>
      <c r="H18" s="52"/>
      <c r="I18" s="53">
        <f>SUM(D16:I16)</f>
        <v>0</v>
      </c>
      <c r="J18" s="39"/>
      <c r="K18" s="24"/>
      <c r="L18" s="25"/>
    </row>
    <row r="19" spans="1:12" ht="17.399999999999999" customHeight="1" x14ac:dyDescent="0.3">
      <c r="A19" s="34"/>
      <c r="B19" s="35"/>
      <c r="C19" s="54"/>
      <c r="D19" s="39"/>
      <c r="E19" s="39"/>
      <c r="F19" s="39"/>
      <c r="G19" s="39"/>
      <c r="H19" s="39"/>
      <c r="I19" s="39"/>
      <c r="J19" s="39"/>
      <c r="K19" s="24"/>
      <c r="L19" s="25"/>
    </row>
    <row r="20" spans="1:12" ht="18" customHeight="1" x14ac:dyDescent="0.3">
      <c r="A20" s="180" t="s">
        <v>15</v>
      </c>
      <c r="B20" s="180"/>
      <c r="C20" s="180"/>
      <c r="D20" s="180"/>
      <c r="E20" s="180"/>
      <c r="F20" s="180"/>
      <c r="G20" s="180"/>
      <c r="H20" s="180"/>
      <c r="I20" s="180"/>
      <c r="J20" s="180"/>
      <c r="K20" s="24"/>
      <c r="L20" s="25"/>
    </row>
    <row r="21" spans="1:12" ht="10.050000000000001" customHeight="1" thickBot="1" x14ac:dyDescent="0.35">
      <c r="A21" s="34"/>
      <c r="B21" s="35"/>
      <c r="C21" s="54"/>
      <c r="D21" s="39"/>
      <c r="E21" s="39"/>
      <c r="F21" s="39"/>
      <c r="G21" s="39"/>
      <c r="H21" s="39"/>
      <c r="I21" s="39"/>
      <c r="J21" s="39"/>
      <c r="K21" s="24"/>
      <c r="L21" s="25"/>
    </row>
    <row r="22" spans="1:12" ht="19.95" customHeight="1" thickBot="1" x14ac:dyDescent="0.35">
      <c r="A22" s="8" t="s">
        <v>4</v>
      </c>
      <c r="B22" s="9" t="s">
        <v>5</v>
      </c>
      <c r="C22" s="10" t="s">
        <v>6</v>
      </c>
      <c r="D22" s="11" t="s">
        <v>6</v>
      </c>
      <c r="E22" s="11">
        <v>2024</v>
      </c>
      <c r="F22" s="11">
        <v>2025</v>
      </c>
      <c r="G22" s="11">
        <v>2026</v>
      </c>
      <c r="H22" s="12">
        <v>2027</v>
      </c>
      <c r="I22" s="13">
        <v>2028</v>
      </c>
    </row>
    <row r="23" spans="1:12" ht="19.95" customHeight="1" thickBot="1" x14ac:dyDescent="0.35">
      <c r="A23" s="165">
        <v>4</v>
      </c>
      <c r="B23" s="175" t="s">
        <v>16</v>
      </c>
      <c r="C23" s="55" t="s">
        <v>17</v>
      </c>
      <c r="D23" s="56"/>
      <c r="E23" s="57">
        <v>0</v>
      </c>
      <c r="F23" s="57">
        <v>500000</v>
      </c>
      <c r="G23" s="57">
        <v>300000</v>
      </c>
      <c r="H23" s="57">
        <v>300000</v>
      </c>
      <c r="I23" s="58">
        <v>300000</v>
      </c>
    </row>
    <row r="24" spans="1:12" ht="19.95" customHeight="1" thickBot="1" x14ac:dyDescent="0.35">
      <c r="A24" s="165"/>
      <c r="B24" s="175"/>
      <c r="C24" s="59" t="s">
        <v>18</v>
      </c>
      <c r="D24" s="152">
        <v>0</v>
      </c>
      <c r="E24" s="60">
        <f>MIN(E23,100000)*$D$24</f>
        <v>0</v>
      </c>
      <c r="F24" s="60">
        <f t="shared" ref="F24:I24" si="2">MIN(F23,100000)*$D$24</f>
        <v>0</v>
      </c>
      <c r="G24" s="60">
        <f t="shared" si="2"/>
        <v>0</v>
      </c>
      <c r="H24" s="60">
        <f t="shared" si="2"/>
        <v>0</v>
      </c>
      <c r="I24" s="61">
        <f t="shared" si="2"/>
        <v>0</v>
      </c>
    </row>
    <row r="25" spans="1:12" ht="19.95" customHeight="1" thickBot="1" x14ac:dyDescent="0.35">
      <c r="A25" s="165"/>
      <c r="B25" s="175"/>
      <c r="C25" s="62" t="s">
        <v>19</v>
      </c>
      <c r="D25" s="152">
        <v>0</v>
      </c>
      <c r="E25" s="60">
        <f>IF(E23&gt;100000,MIN(E23-100000,400000)*$D$25,0)</f>
        <v>0</v>
      </c>
      <c r="F25" s="60">
        <f>IF(F23&gt;100000,MIN(F23-100000,400000)*$D$25,0)</f>
        <v>0</v>
      </c>
      <c r="G25" s="60">
        <f>IF(G23&gt;100000,MIN(G23-100000,400000)*$D$25,0)</f>
        <v>0</v>
      </c>
      <c r="H25" s="60">
        <f>IF(H23&gt;100000,MIN(H23-100000,400000)*$D$25,0)</f>
        <v>0</v>
      </c>
      <c r="I25" s="61">
        <f>IF(I23&gt;100000,MIN(I23-100000,400000)*$D$25,0)</f>
        <v>0</v>
      </c>
    </row>
    <row r="26" spans="1:12" ht="19.95" customHeight="1" x14ac:dyDescent="0.3">
      <c r="A26" s="165"/>
      <c r="B26" s="175"/>
      <c r="C26" s="59" t="s">
        <v>20</v>
      </c>
      <c r="D26" s="152">
        <v>0</v>
      </c>
      <c r="E26" s="60">
        <f>IF(E23&gt;500000,(E23-500000)*$D$26,0)</f>
        <v>0</v>
      </c>
      <c r="F26" s="60">
        <f t="shared" ref="F26:I26" si="3">IF(F23&gt;500000,(F23-500000)*$D$26,0)</f>
        <v>0</v>
      </c>
      <c r="G26" s="60">
        <f t="shared" si="3"/>
        <v>0</v>
      </c>
      <c r="H26" s="60">
        <f t="shared" si="3"/>
        <v>0</v>
      </c>
      <c r="I26" s="61">
        <f t="shared" si="3"/>
        <v>0</v>
      </c>
    </row>
    <row r="27" spans="1:12" ht="19.95" customHeight="1" thickBot="1" x14ac:dyDescent="0.35">
      <c r="A27" s="63"/>
      <c r="B27" s="64"/>
      <c r="C27" s="65" t="s">
        <v>21</v>
      </c>
      <c r="D27" s="66"/>
      <c r="E27" s="66">
        <f t="shared" ref="E27" si="4">SUM(E24:E26)</f>
        <v>0</v>
      </c>
      <c r="F27" s="66">
        <f t="shared" ref="F27:I27" si="5">SUM(F24:F26)</f>
        <v>0</v>
      </c>
      <c r="G27" s="66">
        <f t="shared" si="5"/>
        <v>0</v>
      </c>
      <c r="H27" s="66">
        <f t="shared" si="5"/>
        <v>0</v>
      </c>
      <c r="I27" s="67">
        <f t="shared" si="5"/>
        <v>0</v>
      </c>
      <c r="J27" s="24"/>
      <c r="K27" s="25"/>
    </row>
    <row r="28" spans="1:12" ht="19.95" customHeight="1" x14ac:dyDescent="0.3">
      <c r="A28" s="165">
        <v>5</v>
      </c>
      <c r="B28" s="175" t="s">
        <v>22</v>
      </c>
      <c r="C28" s="68" t="s">
        <v>17</v>
      </c>
      <c r="D28" s="69"/>
      <c r="E28" s="70">
        <v>0</v>
      </c>
      <c r="F28" s="70">
        <v>20000000</v>
      </c>
      <c r="G28" s="70">
        <v>30000000</v>
      </c>
      <c r="H28" s="70">
        <v>40000000</v>
      </c>
      <c r="I28" s="71">
        <v>50000000</v>
      </c>
    </row>
    <row r="29" spans="1:12" ht="19.95" customHeight="1" x14ac:dyDescent="0.3">
      <c r="A29" s="176"/>
      <c r="B29" s="177"/>
      <c r="C29" s="59" t="s">
        <v>50</v>
      </c>
      <c r="D29" s="152">
        <v>0</v>
      </c>
      <c r="E29" s="60">
        <f>MIN(E28,5000000)*$D$29</f>
        <v>0</v>
      </c>
      <c r="F29" s="60">
        <f t="shared" ref="F29:I29" si="6">MIN(F28,5000000)*$D$29</f>
        <v>0</v>
      </c>
      <c r="G29" s="60">
        <f t="shared" si="6"/>
        <v>0</v>
      </c>
      <c r="H29" s="60">
        <f t="shared" si="6"/>
        <v>0</v>
      </c>
      <c r="I29" s="61">
        <f t="shared" si="6"/>
        <v>0</v>
      </c>
    </row>
    <row r="30" spans="1:12" ht="19.95" customHeight="1" x14ac:dyDescent="0.3">
      <c r="A30" s="176"/>
      <c r="B30" s="177"/>
      <c r="C30" s="62" t="s">
        <v>51</v>
      </c>
      <c r="D30" s="152">
        <v>0</v>
      </c>
      <c r="E30" s="60">
        <f>IF(E28&gt;5000000,MIN(E28-5000000,15000000)*$D$30,0)</f>
        <v>0</v>
      </c>
      <c r="F30" s="60">
        <f>IF(F28&gt;5000000,MIN(F28-5000000,15000000)*$D$30,0)</f>
        <v>0</v>
      </c>
      <c r="G30" s="60">
        <f>IF(G28&gt;5000000,MIN(G28-5000000,15000000)*$D$30,0)</f>
        <v>0</v>
      </c>
      <c r="H30" s="60">
        <f>IF(H28&gt;5000000,MIN(H28-5000000,15000000)*$D$30,0)</f>
        <v>0</v>
      </c>
      <c r="I30" s="61">
        <f>IF(I28&gt;5000000,MIN(I28-5000000,15000000)*$D$30,0)</f>
        <v>0</v>
      </c>
    </row>
    <row r="31" spans="1:12" ht="19.95" customHeight="1" x14ac:dyDescent="0.3">
      <c r="A31" s="176"/>
      <c r="B31" s="177"/>
      <c r="C31" s="59" t="s">
        <v>52</v>
      </c>
      <c r="D31" s="152">
        <v>0</v>
      </c>
      <c r="E31" s="60">
        <f>IF(E28&gt;20000000,(E28-20000000)*$D$31,0)</f>
        <v>0</v>
      </c>
      <c r="F31" s="60">
        <f t="shared" ref="F31:I31" si="7">IF(F28&gt;20000000,(F28-20000000)*$D$31,0)</f>
        <v>0</v>
      </c>
      <c r="G31" s="60">
        <f t="shared" si="7"/>
        <v>0</v>
      </c>
      <c r="H31" s="60">
        <f t="shared" si="7"/>
        <v>0</v>
      </c>
      <c r="I31" s="61">
        <f t="shared" si="7"/>
        <v>0</v>
      </c>
    </row>
    <row r="32" spans="1:12" ht="19.95" customHeight="1" thickBot="1" x14ac:dyDescent="0.35">
      <c r="A32" s="63"/>
      <c r="B32" s="64"/>
      <c r="C32" s="59" t="s">
        <v>23</v>
      </c>
      <c r="D32" s="72"/>
      <c r="E32" s="72">
        <f t="shared" ref="E32:I32" si="8">SUM(E29:E31)</f>
        <v>0</v>
      </c>
      <c r="F32" s="72">
        <f t="shared" si="8"/>
        <v>0</v>
      </c>
      <c r="G32" s="72">
        <f t="shared" si="8"/>
        <v>0</v>
      </c>
      <c r="H32" s="72">
        <f t="shared" si="8"/>
        <v>0</v>
      </c>
      <c r="I32" s="73">
        <f t="shared" si="8"/>
        <v>0</v>
      </c>
      <c r="J32" s="24"/>
      <c r="K32" s="25"/>
    </row>
    <row r="33" spans="1:12" ht="19.95" customHeight="1" thickBot="1" x14ac:dyDescent="0.35">
      <c r="A33" s="34"/>
      <c r="B33" s="74"/>
      <c r="C33" s="36" t="s">
        <v>10</v>
      </c>
      <c r="D33" s="75"/>
      <c r="E33" s="75">
        <f>E27+E32</f>
        <v>0</v>
      </c>
      <c r="F33" s="75">
        <f t="shared" ref="F33:I33" si="9">F27+F32</f>
        <v>0</v>
      </c>
      <c r="G33" s="75">
        <f t="shared" si="9"/>
        <v>0</v>
      </c>
      <c r="H33" s="75">
        <f t="shared" si="9"/>
        <v>0</v>
      </c>
      <c r="I33" s="76">
        <f t="shared" si="9"/>
        <v>0</v>
      </c>
      <c r="J33" s="33"/>
      <c r="K33" s="24"/>
      <c r="L33" s="25"/>
    </row>
    <row r="34" spans="1:12" ht="19.95" customHeight="1" thickBot="1" x14ac:dyDescent="0.35">
      <c r="A34" s="34"/>
      <c r="B34" s="74"/>
      <c r="C34" s="36" t="s">
        <v>11</v>
      </c>
      <c r="D34" s="77"/>
      <c r="E34" s="77"/>
      <c r="F34" s="153">
        <v>0</v>
      </c>
      <c r="G34" s="154">
        <v>0</v>
      </c>
      <c r="H34" s="154">
        <v>0</v>
      </c>
      <c r="I34" s="155">
        <v>0</v>
      </c>
      <c r="J34" s="33"/>
      <c r="K34" s="24"/>
      <c r="L34" s="25"/>
    </row>
    <row r="35" spans="1:12" ht="19.95" hidden="1" customHeight="1" thickBot="1" x14ac:dyDescent="0.35">
      <c r="A35" s="34"/>
      <c r="B35" s="74"/>
      <c r="C35" s="78"/>
      <c r="D35" s="79">
        <v>1</v>
      </c>
      <c r="E35" s="79">
        <v>1</v>
      </c>
      <c r="F35" s="79">
        <f>(1+D34)*(1+E34)*(1+F34)</f>
        <v>1</v>
      </c>
      <c r="G35" s="79">
        <f>(1+D34)*(1+E34)*(1+F34)*(1+G34)</f>
        <v>1</v>
      </c>
      <c r="H35" s="79">
        <f>(1+D34)*(1+E34)*(1+F34)*(1+G34)*(1+H34)</f>
        <v>1</v>
      </c>
      <c r="I35" s="80">
        <f>(1+D34)*(1+E34)*(1+F34)*(1+G34)*(1+H34)*(1+I34)</f>
        <v>1</v>
      </c>
      <c r="J35" s="33"/>
      <c r="K35" s="24"/>
      <c r="L35" s="25"/>
    </row>
    <row r="36" spans="1:12" ht="19.95" customHeight="1" thickBot="1" x14ac:dyDescent="0.35">
      <c r="A36" s="34"/>
      <c r="B36" s="74"/>
      <c r="C36" s="28" t="s">
        <v>12</v>
      </c>
      <c r="D36" s="81"/>
      <c r="E36" s="81">
        <f t="shared" ref="E36:I36" si="10">E35*E33</f>
        <v>0</v>
      </c>
      <c r="F36" s="81">
        <f t="shared" si="10"/>
        <v>0</v>
      </c>
      <c r="G36" s="81">
        <f t="shared" si="10"/>
        <v>0</v>
      </c>
      <c r="H36" s="81">
        <f t="shared" si="10"/>
        <v>0</v>
      </c>
      <c r="I36" s="82">
        <f t="shared" si="10"/>
        <v>0</v>
      </c>
      <c r="J36" s="33"/>
      <c r="K36" s="24"/>
      <c r="L36" s="25"/>
    </row>
    <row r="37" spans="1:12" ht="19.95" customHeight="1" thickBot="1" x14ac:dyDescent="0.35">
      <c r="A37" s="34"/>
      <c r="B37" s="74"/>
      <c r="C37" s="36" t="s">
        <v>13</v>
      </c>
      <c r="D37" s="83"/>
      <c r="E37" s="84"/>
      <c r="F37" s="84"/>
      <c r="G37" s="85">
        <f>SUM(E36:G36)</f>
        <v>0</v>
      </c>
      <c r="H37" s="86"/>
      <c r="I37" s="87">
        <f>SUM(H36:I36)</f>
        <v>0</v>
      </c>
      <c r="J37" s="33"/>
      <c r="K37" s="24"/>
      <c r="L37" s="25"/>
    </row>
    <row r="38" spans="1:12" ht="19.95" customHeight="1" thickBot="1" x14ac:dyDescent="0.35">
      <c r="A38" s="88"/>
      <c r="B38" s="89"/>
      <c r="C38" s="51" t="s">
        <v>24</v>
      </c>
      <c r="D38" s="90"/>
      <c r="E38" s="90"/>
      <c r="F38" s="90"/>
      <c r="G38" s="90"/>
      <c r="H38" s="90"/>
      <c r="I38" s="91">
        <f>SUM(D36:I36)</f>
        <v>0</v>
      </c>
      <c r="J38" s="24"/>
      <c r="K38" s="25"/>
    </row>
    <row r="39" spans="1:12" ht="24.6" customHeight="1" x14ac:dyDescent="0.3">
      <c r="A39" s="88"/>
      <c r="B39" s="92"/>
      <c r="C39" s="54"/>
      <c r="D39" s="93"/>
      <c r="E39" s="39"/>
      <c r="F39" s="39"/>
      <c r="G39" s="39"/>
      <c r="H39" s="39"/>
      <c r="I39" s="39"/>
      <c r="J39" s="24"/>
      <c r="K39" s="25"/>
    </row>
    <row r="40" spans="1:12" ht="36" customHeight="1" x14ac:dyDescent="0.35">
      <c r="A40" s="181" t="s">
        <v>25</v>
      </c>
      <c r="B40" s="181"/>
      <c r="C40" s="181"/>
      <c r="D40" s="181"/>
      <c r="E40" s="181"/>
      <c r="F40" s="181"/>
      <c r="G40" s="181"/>
      <c r="H40" s="181"/>
      <c r="I40" s="181"/>
      <c r="J40" s="181"/>
      <c r="K40" s="25"/>
    </row>
    <row r="41" spans="1:12" ht="10.050000000000001" customHeight="1" thickBot="1" x14ac:dyDescent="0.35">
      <c r="A41" s="88"/>
      <c r="B41" s="92"/>
      <c r="C41" s="54"/>
      <c r="D41" s="93"/>
      <c r="E41" s="39"/>
      <c r="F41" s="39"/>
      <c r="G41" s="39"/>
      <c r="H41" s="39"/>
      <c r="I41" s="39"/>
      <c r="J41" s="24"/>
      <c r="K41" s="25"/>
    </row>
    <row r="42" spans="1:12" ht="19.95" customHeight="1" thickBot="1" x14ac:dyDescent="0.35">
      <c r="A42" s="8" t="s">
        <v>4</v>
      </c>
      <c r="B42" s="9" t="s">
        <v>5</v>
      </c>
      <c r="C42" s="10" t="s">
        <v>6</v>
      </c>
      <c r="D42" s="11" t="s">
        <v>6</v>
      </c>
      <c r="E42" s="11">
        <v>2024</v>
      </c>
      <c r="F42" s="11">
        <v>2025</v>
      </c>
      <c r="G42" s="11">
        <v>2026</v>
      </c>
      <c r="H42" s="12">
        <v>2027</v>
      </c>
      <c r="I42" s="13">
        <v>2028</v>
      </c>
    </row>
    <row r="43" spans="1:12" ht="19.95" customHeight="1" x14ac:dyDescent="0.3">
      <c r="A43" s="171">
        <v>6</v>
      </c>
      <c r="B43" s="173" t="s">
        <v>26</v>
      </c>
      <c r="C43" s="55" t="s">
        <v>27</v>
      </c>
      <c r="D43" s="56"/>
      <c r="E43" s="57">
        <v>0</v>
      </c>
      <c r="F43" s="57">
        <v>100</v>
      </c>
      <c r="G43" s="57">
        <v>200</v>
      </c>
      <c r="H43" s="57">
        <v>200</v>
      </c>
      <c r="I43" s="58">
        <v>200</v>
      </c>
    </row>
    <row r="44" spans="1:12" ht="19.95" customHeight="1" thickBot="1" x14ac:dyDescent="0.35">
      <c r="A44" s="172"/>
      <c r="B44" s="174"/>
      <c r="C44" s="94" t="s">
        <v>28</v>
      </c>
      <c r="D44" s="156">
        <v>0</v>
      </c>
      <c r="E44" s="95">
        <f>$D$44*E43</f>
        <v>0</v>
      </c>
      <c r="F44" s="95">
        <f>$D$44*F43</f>
        <v>0</v>
      </c>
      <c r="G44" s="95">
        <f>$D$44*G43</f>
        <v>0</v>
      </c>
      <c r="H44" s="95">
        <f>$D$44*H43</f>
        <v>0</v>
      </c>
      <c r="I44" s="96">
        <f>$D$44*I43</f>
        <v>0</v>
      </c>
      <c r="J44" s="24"/>
      <c r="K44" s="25"/>
    </row>
    <row r="45" spans="1:12" ht="19.95" customHeight="1" thickBot="1" x14ac:dyDescent="0.35">
      <c r="A45" s="165">
        <v>7</v>
      </c>
      <c r="B45" s="166" t="s">
        <v>29</v>
      </c>
      <c r="C45" s="55" t="s">
        <v>30</v>
      </c>
      <c r="D45" s="56"/>
      <c r="E45" s="57">
        <v>200</v>
      </c>
      <c r="F45" s="57">
        <f>1612/3</f>
        <v>537.33333333333337</v>
      </c>
      <c r="G45" s="57">
        <f>1612/3</f>
        <v>537.33333333333337</v>
      </c>
      <c r="H45" s="57">
        <f>1612/6</f>
        <v>268.66666666666669</v>
      </c>
      <c r="I45" s="58">
        <f>1612/6</f>
        <v>268.66666666666669</v>
      </c>
    </row>
    <row r="46" spans="1:12" ht="19.95" customHeight="1" thickBot="1" x14ac:dyDescent="0.35">
      <c r="A46" s="165"/>
      <c r="B46" s="166"/>
      <c r="C46" s="62" t="s">
        <v>31</v>
      </c>
      <c r="D46" s="152">
        <v>0</v>
      </c>
      <c r="E46" s="97">
        <f>$D46*E$45</f>
        <v>0</v>
      </c>
      <c r="F46" s="97">
        <f>$D46*F$45</f>
        <v>0</v>
      </c>
      <c r="G46" s="97">
        <f>$D46*G$45</f>
        <v>0</v>
      </c>
      <c r="H46" s="97">
        <f>$D46*H$45</f>
        <v>0</v>
      </c>
      <c r="I46" s="98">
        <f>$D46*I$45</f>
        <v>0</v>
      </c>
    </row>
    <row r="47" spans="1:12" ht="19.95" customHeight="1" thickBot="1" x14ac:dyDescent="0.35">
      <c r="A47" s="165"/>
      <c r="B47" s="166"/>
      <c r="C47" s="99" t="s">
        <v>30</v>
      </c>
      <c r="D47" s="100"/>
      <c r="E47" s="101">
        <v>350</v>
      </c>
      <c r="F47" s="101">
        <f>1612/2</f>
        <v>806</v>
      </c>
      <c r="G47" s="101">
        <f>1612/3</f>
        <v>537.33333333333337</v>
      </c>
      <c r="H47" s="101">
        <f>1612/6</f>
        <v>268.66666666666669</v>
      </c>
      <c r="I47" s="102">
        <f>1612/6</f>
        <v>268.66666666666669</v>
      </c>
    </row>
    <row r="48" spans="1:12" ht="19.95" customHeight="1" thickBot="1" x14ac:dyDescent="0.35">
      <c r="A48" s="165"/>
      <c r="B48" s="166"/>
      <c r="C48" s="62" t="s">
        <v>32</v>
      </c>
      <c r="D48" s="152">
        <v>0</v>
      </c>
      <c r="E48" s="97">
        <f>$D48*E$47</f>
        <v>0</v>
      </c>
      <c r="F48" s="97">
        <f>$D48*F$47</f>
        <v>0</v>
      </c>
      <c r="G48" s="97">
        <f>$D48*G$47</f>
        <v>0</v>
      </c>
      <c r="H48" s="97">
        <f>$D48*H$47</f>
        <v>0</v>
      </c>
      <c r="I48" s="98">
        <f>$D48*I$47</f>
        <v>0</v>
      </c>
    </row>
    <row r="49" spans="1:12" ht="19.95" customHeight="1" thickBot="1" x14ac:dyDescent="0.35">
      <c r="A49" s="165"/>
      <c r="B49" s="166"/>
      <c r="C49" s="99" t="s">
        <v>30</v>
      </c>
      <c r="D49" s="100"/>
      <c r="E49" s="101">
        <v>400</v>
      </c>
      <c r="F49" s="101">
        <f>1612*1.5</f>
        <v>2418</v>
      </c>
      <c r="G49" s="101">
        <f>1612/3</f>
        <v>537.33333333333337</v>
      </c>
      <c r="H49" s="101">
        <f>1612/6</f>
        <v>268.66666666666669</v>
      </c>
      <c r="I49" s="102">
        <f>1612/6</f>
        <v>268.66666666666669</v>
      </c>
    </row>
    <row r="50" spans="1:12" ht="19.95" customHeight="1" thickBot="1" x14ac:dyDescent="0.35">
      <c r="A50" s="165"/>
      <c r="B50" s="166"/>
      <c r="C50" s="62" t="s">
        <v>33</v>
      </c>
      <c r="D50" s="152">
        <v>0</v>
      </c>
      <c r="E50" s="97">
        <f>$D50*E$49</f>
        <v>0</v>
      </c>
      <c r="F50" s="97">
        <f>$D50*F$49</f>
        <v>0</v>
      </c>
      <c r="G50" s="97">
        <f>$D50*G$49</f>
        <v>0</v>
      </c>
      <c r="H50" s="97">
        <f>$D50*H$49</f>
        <v>0</v>
      </c>
      <c r="I50" s="98">
        <f>$D50*I$49</f>
        <v>0</v>
      </c>
    </row>
    <row r="51" spans="1:12" ht="19.95" customHeight="1" thickBot="1" x14ac:dyDescent="0.35">
      <c r="A51" s="165"/>
      <c r="B51" s="166"/>
      <c r="C51" s="99" t="s">
        <v>30</v>
      </c>
      <c r="D51" s="100"/>
      <c r="E51" s="101">
        <v>600</v>
      </c>
      <c r="F51" s="101">
        <f>1612*2</f>
        <v>3224</v>
      </c>
      <c r="G51" s="101">
        <f>1612/2</f>
        <v>806</v>
      </c>
      <c r="H51" s="101">
        <f>1612/6</f>
        <v>268.66666666666669</v>
      </c>
      <c r="I51" s="102">
        <f>1612/6</f>
        <v>268.66666666666669</v>
      </c>
    </row>
    <row r="52" spans="1:12" ht="19.95" customHeight="1" thickBot="1" x14ac:dyDescent="0.35">
      <c r="A52" s="165"/>
      <c r="B52" s="166"/>
      <c r="C52" s="62" t="s">
        <v>34</v>
      </c>
      <c r="D52" s="152">
        <v>0</v>
      </c>
      <c r="E52" s="97">
        <f>$D52*E$51</f>
        <v>0</v>
      </c>
      <c r="F52" s="97">
        <f>$D52*F$51</f>
        <v>0</v>
      </c>
      <c r="G52" s="97">
        <f>$D52*G$51</f>
        <v>0</v>
      </c>
      <c r="H52" s="97">
        <f>$D52*H$51</f>
        <v>0</v>
      </c>
      <c r="I52" s="98">
        <f>$D52*I$51</f>
        <v>0</v>
      </c>
    </row>
    <row r="53" spans="1:12" ht="19.95" customHeight="1" thickBot="1" x14ac:dyDescent="0.35">
      <c r="A53" s="165"/>
      <c r="B53" s="166"/>
      <c r="C53" s="99" t="s">
        <v>30</v>
      </c>
      <c r="D53" s="100"/>
      <c r="E53" s="101">
        <v>0</v>
      </c>
      <c r="F53" s="101">
        <v>0</v>
      </c>
      <c r="G53" s="101">
        <v>0</v>
      </c>
      <c r="H53" s="101">
        <v>0</v>
      </c>
      <c r="I53" s="102">
        <v>0</v>
      </c>
    </row>
    <row r="54" spans="1:12" ht="19.95" customHeight="1" thickBot="1" x14ac:dyDescent="0.35">
      <c r="A54" s="165"/>
      <c r="B54" s="166"/>
      <c r="C54" s="62" t="s">
        <v>35</v>
      </c>
      <c r="D54" s="152">
        <v>0</v>
      </c>
      <c r="E54" s="103">
        <f>$D54*E$53</f>
        <v>0</v>
      </c>
      <c r="F54" s="103">
        <f>$D54*F$53</f>
        <v>0</v>
      </c>
      <c r="G54" s="103">
        <f>$D54*G$53</f>
        <v>0</v>
      </c>
      <c r="H54" s="103">
        <f>$D54*H$53</f>
        <v>0</v>
      </c>
      <c r="I54" s="104">
        <f>$D54*I$53</f>
        <v>0</v>
      </c>
    </row>
    <row r="55" spans="1:12" ht="19.95" customHeight="1" thickBot="1" x14ac:dyDescent="0.35">
      <c r="A55" s="165"/>
      <c r="B55" s="166"/>
      <c r="C55" s="99" t="s">
        <v>30</v>
      </c>
      <c r="D55" s="100"/>
      <c r="E55" s="101">
        <v>100</v>
      </c>
      <c r="F55" s="101">
        <v>100</v>
      </c>
      <c r="G55" s="101">
        <v>100</v>
      </c>
      <c r="H55" s="101">
        <v>50</v>
      </c>
      <c r="I55" s="102">
        <v>50</v>
      </c>
    </row>
    <row r="56" spans="1:12" ht="19.95" customHeight="1" thickBot="1" x14ac:dyDescent="0.35">
      <c r="A56" s="165"/>
      <c r="B56" s="166"/>
      <c r="C56" s="94" t="s">
        <v>36</v>
      </c>
      <c r="D56" s="156">
        <v>0</v>
      </c>
      <c r="E56" s="95">
        <f>$D56*E$55</f>
        <v>0</v>
      </c>
      <c r="F56" s="95">
        <f>$D56*F$55</f>
        <v>0</v>
      </c>
      <c r="G56" s="95">
        <f>$D56*G$55</f>
        <v>0</v>
      </c>
      <c r="H56" s="95">
        <f>$D56*H$55</f>
        <v>0</v>
      </c>
      <c r="I56" s="96">
        <f>$D56*I$55</f>
        <v>0</v>
      </c>
    </row>
    <row r="57" spans="1:12" ht="19.95" customHeight="1" x14ac:dyDescent="0.3">
      <c r="A57" s="167">
        <v>8</v>
      </c>
      <c r="B57" s="169" t="s">
        <v>37</v>
      </c>
      <c r="C57" s="105" t="s">
        <v>38</v>
      </c>
      <c r="D57" s="106"/>
      <c r="E57" s="107">
        <v>2</v>
      </c>
      <c r="F57" s="107">
        <v>4</v>
      </c>
      <c r="G57" s="107">
        <v>2</v>
      </c>
      <c r="H57" s="107"/>
      <c r="I57" s="108"/>
    </row>
    <row r="58" spans="1:12" ht="19.95" customHeight="1" thickBot="1" x14ac:dyDescent="0.35">
      <c r="A58" s="168"/>
      <c r="B58" s="170"/>
      <c r="C58" s="109" t="s">
        <v>39</v>
      </c>
      <c r="D58" s="157">
        <v>0</v>
      </c>
      <c r="E58" s="110">
        <f t="shared" ref="E58:I58" si="11">E57*$D58</f>
        <v>0</v>
      </c>
      <c r="F58" s="110">
        <f t="shared" si="11"/>
        <v>0</v>
      </c>
      <c r="G58" s="110">
        <f t="shared" si="11"/>
        <v>0</v>
      </c>
      <c r="H58" s="110">
        <f t="shared" si="11"/>
        <v>0</v>
      </c>
      <c r="I58" s="111">
        <f t="shared" si="11"/>
        <v>0</v>
      </c>
      <c r="J58" s="24"/>
      <c r="K58" s="25"/>
    </row>
    <row r="59" spans="1:12" ht="19.95" customHeight="1" thickBot="1" x14ac:dyDescent="0.35">
      <c r="A59" s="34"/>
      <c r="B59" s="35"/>
      <c r="C59" s="36" t="s">
        <v>10</v>
      </c>
      <c r="D59" s="37"/>
      <c r="E59" s="37">
        <f>SUM(E44,E46,E48,E50,E52,E54,E56,E58)</f>
        <v>0</v>
      </c>
      <c r="F59" s="37">
        <f>SUM(F44,F46,F48,F50,F52,F54,F56,F58)</f>
        <v>0</v>
      </c>
      <c r="G59" s="37">
        <f>SUM(G44,G46,G48,G50,G52,G54,G56,G58)</f>
        <v>0</v>
      </c>
      <c r="H59" s="37">
        <f>SUM(H44,H46,H48,H50,H52,H54,H56,H58)</f>
        <v>0</v>
      </c>
      <c r="I59" s="38">
        <f>SUM(I44,I46,I48,I50,I52,I54,I56,I58)</f>
        <v>0</v>
      </c>
      <c r="J59" s="33"/>
      <c r="K59" s="24"/>
      <c r="L59" s="25"/>
    </row>
    <row r="60" spans="1:12" ht="19.95" customHeight="1" thickBot="1" x14ac:dyDescent="0.35">
      <c r="A60" s="34"/>
      <c r="B60" s="35"/>
      <c r="C60" s="36" t="s">
        <v>11</v>
      </c>
      <c r="D60" s="112"/>
      <c r="E60" s="112"/>
      <c r="F60" s="158">
        <v>0</v>
      </c>
      <c r="G60" s="159">
        <v>0</v>
      </c>
      <c r="H60" s="159">
        <v>0</v>
      </c>
      <c r="I60" s="160">
        <v>0</v>
      </c>
      <c r="J60" s="33"/>
      <c r="K60" s="24"/>
      <c r="L60" s="25"/>
    </row>
    <row r="61" spans="1:12" ht="19.95" hidden="1" customHeight="1" thickBot="1" x14ac:dyDescent="0.35">
      <c r="A61" s="34"/>
      <c r="B61" s="35"/>
      <c r="C61" s="78"/>
      <c r="D61" s="25">
        <v>1</v>
      </c>
      <c r="E61" s="25">
        <v>1</v>
      </c>
      <c r="F61" s="25">
        <f>(1+D60)*(1+E60)*(1+F60)</f>
        <v>1</v>
      </c>
      <c r="G61" s="25">
        <f>(1+D60)*(1+E60)*(1+F60)*(1+G60)</f>
        <v>1</v>
      </c>
      <c r="H61" s="25">
        <f>(1+D60)*(1+E60)*(1+F60)*(1+G60)*(1+H60)</f>
        <v>1</v>
      </c>
      <c r="I61" s="113">
        <f>(1+D60)*(1+E60)*(1+F60)*(1+G60)*(1+H60)*(1+I60)</f>
        <v>1</v>
      </c>
      <c r="J61" s="33"/>
      <c r="K61" s="24"/>
      <c r="L61" s="25"/>
    </row>
    <row r="62" spans="1:12" ht="19.95" customHeight="1" thickBot="1" x14ac:dyDescent="0.35">
      <c r="A62" s="34"/>
      <c r="B62" s="35"/>
      <c r="C62" s="28" t="s">
        <v>12</v>
      </c>
      <c r="D62" s="114"/>
      <c r="E62" s="114">
        <f t="shared" ref="E62:I62" si="12">E61*E59</f>
        <v>0</v>
      </c>
      <c r="F62" s="114">
        <f t="shared" si="12"/>
        <v>0</v>
      </c>
      <c r="G62" s="114">
        <f t="shared" si="12"/>
        <v>0</v>
      </c>
      <c r="H62" s="114">
        <f t="shared" si="12"/>
        <v>0</v>
      </c>
      <c r="I62" s="115">
        <f t="shared" si="12"/>
        <v>0</v>
      </c>
      <c r="J62" s="33"/>
      <c r="K62" s="24"/>
      <c r="L62" s="25"/>
    </row>
    <row r="63" spans="1:12" ht="19.95" customHeight="1" thickBot="1" x14ac:dyDescent="0.35">
      <c r="A63" s="34"/>
      <c r="B63" s="35"/>
      <c r="C63" s="36" t="s">
        <v>13</v>
      </c>
      <c r="D63" s="116"/>
      <c r="E63" s="47"/>
      <c r="F63" s="47"/>
      <c r="G63" s="48">
        <f>SUM(E62:G62)</f>
        <v>0</v>
      </c>
      <c r="H63" s="49"/>
      <c r="I63" s="50">
        <f>SUM(H62:I62)</f>
        <v>0</v>
      </c>
      <c r="J63" s="33"/>
      <c r="K63" s="24"/>
      <c r="L63" s="25"/>
    </row>
    <row r="64" spans="1:12" ht="19.95" customHeight="1" thickBot="1" x14ac:dyDescent="0.35">
      <c r="A64" s="88"/>
      <c r="B64" s="92"/>
      <c r="C64" s="51" t="s">
        <v>40</v>
      </c>
      <c r="D64" s="117"/>
      <c r="E64" s="117"/>
      <c r="F64" s="117"/>
      <c r="G64" s="117"/>
      <c r="H64" s="117"/>
      <c r="I64" s="53">
        <f>SUM(E62:I62)</f>
        <v>0</v>
      </c>
      <c r="J64" s="24"/>
      <c r="K64" s="25"/>
    </row>
    <row r="65" spans="2:9" ht="14.4" x14ac:dyDescent="0.3">
      <c r="B65" s="54"/>
      <c r="C65" s="118"/>
      <c r="D65" s="54"/>
      <c r="E65" s="54"/>
      <c r="F65" s="54"/>
      <c r="G65" s="33"/>
      <c r="H65" s="54"/>
      <c r="I65" s="54"/>
    </row>
    <row r="66" spans="2:9" thickBot="1" x14ac:dyDescent="0.35">
      <c r="G66" s="33"/>
      <c r="H66" s="54"/>
      <c r="I66" s="54"/>
    </row>
    <row r="67" spans="2:9" ht="18.600000000000001" thickBot="1" x14ac:dyDescent="0.35">
      <c r="B67" s="120" t="s">
        <v>41</v>
      </c>
      <c r="C67" s="121"/>
      <c r="D67" s="122"/>
      <c r="E67" s="122"/>
      <c r="F67" s="122"/>
      <c r="G67" s="123"/>
      <c r="H67" s="122"/>
      <c r="I67" s="124">
        <f>I18+I38+I64</f>
        <v>0</v>
      </c>
    </row>
    <row r="68" spans="2:9" ht="18.600000000000001" thickBot="1" x14ac:dyDescent="0.35">
      <c r="B68" s="125"/>
      <c r="C68" s="126"/>
      <c r="D68" s="127"/>
      <c r="E68" s="127"/>
      <c r="F68" s="127"/>
      <c r="G68" s="128"/>
      <c r="H68" s="127"/>
      <c r="I68" s="129"/>
    </row>
    <row r="69" spans="2:9" ht="20.399999999999999" thickBot="1" x14ac:dyDescent="0.35">
      <c r="B69" s="130" t="s">
        <v>42</v>
      </c>
      <c r="C69" s="131"/>
      <c r="D69" s="132"/>
      <c r="E69" s="132"/>
      <c r="F69" s="132"/>
      <c r="G69" s="52"/>
      <c r="H69" s="132"/>
      <c r="I69" s="133"/>
    </row>
    <row r="70" spans="2:9" ht="7.5" customHeight="1" x14ac:dyDescent="0.3">
      <c r="G70" s="33"/>
      <c r="H70" s="54"/>
      <c r="I70" s="54"/>
    </row>
    <row r="71" spans="2:9" ht="14.4" x14ac:dyDescent="0.3">
      <c r="B71" s="54" t="s">
        <v>43</v>
      </c>
      <c r="C71" s="118"/>
      <c r="D71" s="54"/>
      <c r="E71" s="54"/>
      <c r="F71" s="54"/>
      <c r="G71" s="33"/>
      <c r="H71" s="54"/>
      <c r="I71" s="54"/>
    </row>
    <row r="72" spans="2:9" ht="14.4" x14ac:dyDescent="0.3">
      <c r="B72" s="54" t="s">
        <v>44</v>
      </c>
      <c r="E72" s="134"/>
      <c r="F72" s="54"/>
      <c r="G72" s="33"/>
      <c r="H72" s="54"/>
      <c r="I72" s="54"/>
    </row>
    <row r="73" spans="2:9" ht="15.6" x14ac:dyDescent="0.3">
      <c r="B73" s="54"/>
      <c r="C73" s="135"/>
      <c r="D73" s="136"/>
      <c r="E73" s="134"/>
      <c r="F73" s="54"/>
      <c r="G73" s="33"/>
      <c r="H73" s="54"/>
      <c r="I73" s="54"/>
    </row>
    <row r="74" spans="2:9" ht="14.4" x14ac:dyDescent="0.3">
      <c r="G74" s="33"/>
      <c r="H74" s="54"/>
      <c r="I74" s="54"/>
    </row>
    <row r="75" spans="2:9" ht="17.399999999999999" x14ac:dyDescent="0.3">
      <c r="B75" s="137" t="s">
        <v>45</v>
      </c>
      <c r="G75" s="33"/>
      <c r="H75" s="54"/>
      <c r="I75" s="54"/>
    </row>
    <row r="76" spans="2:9" ht="14.4" x14ac:dyDescent="0.3">
      <c r="B76" s="138"/>
      <c r="G76" s="33"/>
      <c r="H76" s="54"/>
      <c r="I76" s="54"/>
    </row>
    <row r="77" spans="2:9" ht="22.5" customHeight="1" x14ac:dyDescent="0.3">
      <c r="B77" s="161" t="s">
        <v>46</v>
      </c>
      <c r="C77" s="161"/>
      <c r="F77" s="161" t="s">
        <v>47</v>
      </c>
      <c r="G77" s="162"/>
      <c r="H77" s="163"/>
      <c r="I77" s="54"/>
    </row>
    <row r="78" spans="2:9" ht="30.75" customHeight="1" x14ac:dyDescent="0.3">
      <c r="B78" s="139" t="s">
        <v>48</v>
      </c>
      <c r="C78" s="140"/>
      <c r="D78" s="140"/>
      <c r="F78" s="164" t="s">
        <v>49</v>
      </c>
      <c r="G78" s="164"/>
      <c r="H78" s="164"/>
      <c r="I78" s="164"/>
    </row>
    <row r="79" spans="2:9" ht="33" customHeight="1" x14ac:dyDescent="0.3">
      <c r="B79" s="141"/>
    </row>
    <row r="82" spans="2:7" ht="31.5" customHeight="1" x14ac:dyDescent="0.3"/>
    <row r="86" spans="2:7" ht="15" customHeight="1" x14ac:dyDescent="0.3">
      <c r="C86" s="118"/>
      <c r="E86" s="93"/>
      <c r="G86" s="143"/>
    </row>
    <row r="88" spans="2:7" ht="17.25" customHeight="1" x14ac:dyDescent="0.3"/>
    <row r="90" spans="2:7" ht="15" customHeight="1" x14ac:dyDescent="0.3">
      <c r="C90" s="118"/>
      <c r="E90" s="93"/>
      <c r="G90" s="143"/>
    </row>
    <row r="92" spans="2:7" ht="18" customHeight="1" x14ac:dyDescent="0.3"/>
    <row r="95" spans="2:7" ht="15" customHeight="1" x14ac:dyDescent="0.3">
      <c r="B95" s="144"/>
      <c r="C95" s="118"/>
      <c r="E95" s="93"/>
      <c r="G95" s="143"/>
    </row>
  </sheetData>
  <sheetProtection algorithmName="SHA-512" hashValue="EJ3GS198VTr4adweoCWjk0A885zw5BcsBokvR6+ImWBU7JeleiFeothAvHW9WonXETjOheCvEZp8HQjVyBuN7g==" saltValue="XndmGIeVFiDMO4T1EifQkw==" spinCount="100000" sheet="1" objects="1" scenarios="1"/>
  <protectedRanges>
    <protectedRange sqref="D10" name="Plage1"/>
    <protectedRange sqref="E11:I11" name="Plage2"/>
    <protectedRange sqref="D12" name="Plage3"/>
    <protectedRange sqref="F14:I14" name="Plage4"/>
    <protectedRange sqref="D24:D26" name="Plage6"/>
    <protectedRange sqref="D29:D31" name="Plage7"/>
    <protectedRange sqref="F34:I34" name="Plage11"/>
    <protectedRange sqref="D44" name="Plage12"/>
    <protectedRange sqref="D46" name="Plage13"/>
    <protectedRange sqref="D48" name="Plage14"/>
    <protectedRange sqref="D50" name="Plage15"/>
    <protectedRange sqref="D52 D54" name="Plage16"/>
    <protectedRange sqref="D56" name="Plage18"/>
    <protectedRange sqref="D58" name="Plage19"/>
    <protectedRange sqref="F60:I60" name="Plage20"/>
  </protectedRanges>
  <mergeCells count="16">
    <mergeCell ref="A1:J1"/>
    <mergeCell ref="A2:J2"/>
    <mergeCell ref="A7:J7"/>
    <mergeCell ref="A20:J20"/>
    <mergeCell ref="A40:J40"/>
    <mergeCell ref="A43:A44"/>
    <mergeCell ref="B43:B44"/>
    <mergeCell ref="A23:A26"/>
    <mergeCell ref="B23:B26"/>
    <mergeCell ref="A28:A31"/>
    <mergeCell ref="B28:B31"/>
    <mergeCell ref="F78:I78"/>
    <mergeCell ref="A45:A56"/>
    <mergeCell ref="B45:B56"/>
    <mergeCell ref="A57:A58"/>
    <mergeCell ref="B57:B58"/>
  </mergeCells>
  <printOptions horizontalCentered="1" verticalCentered="1"/>
  <pageMargins left="0.23622047244094491" right="0.23622047244094491" top="0.74803149606299213" bottom="0.74803149606299213" header="0.31496062992125984" footer="0.31496062992125984"/>
  <pageSetup scale="53" orientation="landscape" r:id="rId1"/>
  <rowBreaks count="1" manualBreakCount="1">
    <brk id="39"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2bcc4b3-1839-4549-b6b8-0f447eca2041">
      <Terms xmlns="http://schemas.microsoft.com/office/infopath/2007/PartnerControls"/>
    </lcf76f155ced4ddcb4097134ff3c332f>
    <TaxCatchAll xmlns="7db10255-681c-4a24-9e39-ce944e656071">
      <Value>10</Value>
      <Value>9</Value>
      <Value>8</Value>
      <Value>7</Value>
      <Value>6</Value>
      <Value>5</Value>
      <Value>4</Value>
      <Value>3</Value>
    </TaxCatchAll>
    <artmAncienneCote xmlns="60d9eac4-a4ae-41f6-b29f-e9e6ccfac35e" xsi:nil="true"/>
    <artmAnnee xmlns="60d9eac4-a4ae-41f6-b29f-e9e6ccfac35e" xsi:nil="true"/>
    <ke7bbc22f47449f887dc7eebd0198e75 xmlns="60d9eac4-a4ae-41f6-b29f-e9e6ccfac35e">
      <Terms xmlns="http://schemas.microsoft.com/office/infopath/2007/PartnerControls">
        <TermInfo xmlns="http://schemas.microsoft.com/office/infopath/2007/PartnerControls">
          <TermName xmlns="http://schemas.microsoft.com/office/infopath/2007/PartnerControls">1000 Administration</TermName>
          <TermId xmlns="http://schemas.microsoft.com/office/infopath/2007/PartnerControls">6ba5c885-a1f4-4710-86cf-9a4ca366c7f9</TermId>
        </TermInfo>
      </Terms>
    </ke7bbc22f47449f887dc7eebd0198e75>
    <artmDescription xmlns="60d9eac4-a4ae-41f6-b29f-e9e6ccfac35e" xsi:nil="true"/>
    <artmAncienNom xmlns="60d9eac4-a4ae-41f6-b29f-e9e6ccfac35e" xsi:nil="true"/>
    <artmAuteur xmlns="60d9eac4-a4ae-41f6-b29f-e9e6ccfac35e" xsi:nil="true"/>
    <artmDateDocument xmlns="60d9eac4-a4ae-41f6-b29f-e9e6ccfac35e" xsi:nil="true"/>
    <ac80431f758b42aaaaf1d3269e7bad54 xmlns="60d9eac4-a4ae-41f6-b29f-e9e6ccfac35e">
      <Terms xmlns="http://schemas.microsoft.com/office/infopath/2007/PartnerControls">
        <TermInfo xmlns="http://schemas.microsoft.com/office/infopath/2007/PartnerControls">
          <TermName xmlns="http://schemas.microsoft.com/office/infopath/2007/PartnerControls">À déterminer</TermName>
          <TermId xmlns="http://schemas.microsoft.com/office/infopath/2007/PartnerControls">f1afe890-6a5f-4ec1-8f03-8174d9f50c50</TermId>
        </TermInfo>
      </Terms>
    </ac80431f758b42aaaaf1d3269e7bad54>
    <l624c882aadd4540a134571727284c74 xmlns="60d9eac4-a4ae-41f6-b29f-e9e6ccfac35e">
      <Terms xmlns="http://schemas.microsoft.com/office/infopath/2007/PartnerControls">
        <TermInfo xmlns="http://schemas.microsoft.com/office/infopath/2007/PartnerControls">
          <TermName xmlns="http://schemas.microsoft.com/office/infopath/2007/PartnerControls">À déterminer</TermName>
          <TermId xmlns="http://schemas.microsoft.com/office/infopath/2007/PartnerControls">30606af5-ea93-487a-b429-da89150ef405</TermId>
        </TermInfo>
      </Terms>
    </l624c882aadd4540a134571727284c74>
    <artmProvenance xmlns="60d9eac4-a4ae-41f6-b29f-e9e6ccfac35e" xsi:nil="true"/>
    <artmDestinataire xmlns="60d9eac4-a4ae-41f6-b29f-e9e6ccfac35e" xsi:nil="true"/>
    <dd590b0389d14148ac075c6b8cac2b85 xmlns="60d9eac4-a4ae-41f6-b29f-e9e6ccfac35e">
      <Terms xmlns="http://schemas.microsoft.com/office/infopath/2007/PartnerControls">
        <TermInfo xmlns="http://schemas.microsoft.com/office/infopath/2007/PartnerControls">
          <TermName xmlns="http://schemas.microsoft.com/office/infopath/2007/PartnerControls">À déterminer</TermName>
          <TermId xmlns="http://schemas.microsoft.com/office/infopath/2007/PartnerControls">c8dde813-985b-4a7f-9337-ac6f309d7426</TermId>
        </TermInfo>
      </Terms>
    </dd590b0389d14148ac075c6b8cac2b85>
    <artmIndiceRevision xmlns="60d9eac4-a4ae-41f6-b29f-e9e6ccfac35e" xsi:nil="true"/>
    <artmNoReference xmlns="60d9eac4-a4ae-41f6-b29f-e9e6ccfac35e" xsi:nil="true"/>
    <artmNotesGesDoc xmlns="60d9eac4-a4ae-41f6-b29f-e9e6ccfac35e" xsi:nil="true"/>
    <n81f845807a14d90a20a0872117659a6 xmlns="60d9eac4-a4ae-41f6-b29f-e9e6ccfac35e">
      <Terms xmlns="http://schemas.microsoft.com/office/infopath/2007/PartnerControls">
        <TermInfo xmlns="http://schemas.microsoft.com/office/infopath/2007/PartnerControls">
          <TermName xmlns="http://schemas.microsoft.com/office/infopath/2007/PartnerControls">À déterminer</TermName>
          <TermId xmlns="http://schemas.microsoft.com/office/infopath/2007/PartnerControls">1205092a-a0ef-4127-9ac4-d3803732b49b</TermId>
        </TermInfo>
      </Terms>
    </n81f845807a14d90a20a0872117659a6>
    <artmNoDossier xmlns="60d9eac4-a4ae-41f6-b29f-e9e6ccfac35e" xsi:nil="true"/>
    <d19122f103a34804acb023ab8ba144cd xmlns="60d9eac4-a4ae-41f6-b29f-e9e6ccfac35e">
      <Terms xmlns="http://schemas.microsoft.com/office/infopath/2007/PartnerControls">
        <TermInfo xmlns="http://schemas.microsoft.com/office/infopath/2007/PartnerControls">
          <TermName xmlns="http://schemas.microsoft.com/office/infopath/2007/PartnerControls">À déterminer</TermName>
          <TermId xmlns="http://schemas.microsoft.com/office/infopath/2007/PartnerControls">a406fa23-d201-4522-9efd-3b71690c2ed6</TermId>
        </TermInfo>
      </Terms>
    </d19122f103a34804acb023ab8ba144cd>
    <Date xmlns="b2bcc4b3-1839-4549-b6b8-0f447eca2041" xsi:nil="true"/>
    <la02349c2fee49e18ccf26669fc63ed2 xmlns="60d9eac4-a4ae-41f6-b29f-e9e6ccfac35e">
      <Terms xmlns="http://schemas.microsoft.com/office/infopath/2007/PartnerControls">
        <TermInfo xmlns="http://schemas.microsoft.com/office/infopath/2007/PartnerControls">
          <TermName xmlns="http://schemas.microsoft.com/office/infopath/2007/PartnerControls">Électronique</TermName>
          <TermId xmlns="http://schemas.microsoft.com/office/infopath/2007/PartnerControls">eefcd40e-cb79-4039-930a-8a07411899ed</TermId>
        </TermInfo>
      </Terms>
    </la02349c2fee49e18ccf26669fc63ed2>
    <dc42d1920f4849fcace233e1b1a4354f xmlns="60d9eac4-a4ae-41f6-b29f-e9e6ccfac35e">
      <Terms xmlns="http://schemas.microsoft.com/office/infopath/2007/PartnerControls">
        <TermInfo xmlns="http://schemas.microsoft.com/office/infopath/2007/PartnerControls">
          <TermName xmlns="http://schemas.microsoft.com/office/infopath/2007/PartnerControls">À déterminer</TermName>
          <TermId xmlns="http://schemas.microsoft.com/office/infopath/2007/PartnerControls">e929e520-1315-4656-9008-c5f5cd15317b</TermId>
        </TermInfo>
      </Terms>
    </dc42d1920f4849fcace233e1b1a4354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artmEspaceDocumentaire" ma:contentTypeID="0x0101000FC5E9DFF416C94B9E845643CC03CE7A00093FF8F8C3CA4C4981922DB5F7B81F7C" ma:contentTypeVersion="48" ma:contentTypeDescription="" ma:contentTypeScope="" ma:versionID="adbc23d18cb50b5b1b131a93c13d6acd">
  <xsd:schema xmlns:xsd="http://www.w3.org/2001/XMLSchema" xmlns:xs="http://www.w3.org/2001/XMLSchema" xmlns:p="http://schemas.microsoft.com/office/2006/metadata/properties" xmlns:ns2="60d9eac4-a4ae-41f6-b29f-e9e6ccfac35e" xmlns:ns3="7db10255-681c-4a24-9e39-ce944e656071" xmlns:ns4="b2bcc4b3-1839-4549-b6b8-0f447eca2041" targetNamespace="http://schemas.microsoft.com/office/2006/metadata/properties" ma:root="true" ma:fieldsID="cbc9d5828b44e106ae36a90889c241b5" ns2:_="" ns3:_="" ns4:_="">
    <xsd:import namespace="60d9eac4-a4ae-41f6-b29f-e9e6ccfac35e"/>
    <xsd:import namespace="7db10255-681c-4a24-9e39-ce944e656071"/>
    <xsd:import namespace="b2bcc4b3-1839-4549-b6b8-0f447eca2041"/>
    <xsd:element name="properties">
      <xsd:complexType>
        <xsd:sequence>
          <xsd:element name="documentManagement">
            <xsd:complexType>
              <xsd:all>
                <xsd:element ref="ns2:artmAncienNom" minOccurs="0"/>
                <xsd:element ref="ns2:artmAncienneCote" minOccurs="0"/>
                <xsd:element ref="ns2:artmAnnee" minOccurs="0"/>
                <xsd:element ref="ns2:artmAuteur" minOccurs="0"/>
                <xsd:element ref="ns2:ke7bbc22f47449f887dc7eebd0198e75" minOccurs="0"/>
                <xsd:element ref="ns3:TaxCatchAll" minOccurs="0"/>
                <xsd:element ref="ns3:TaxCatchAllLabel" minOccurs="0"/>
                <xsd:element ref="ns2:dd590b0389d14148ac075c6b8cac2b85" minOccurs="0"/>
                <xsd:element ref="ns2:artmDateDocument" minOccurs="0"/>
                <xsd:element ref="ns2:artmDescription" minOccurs="0"/>
                <xsd:element ref="ns2:dc42d1920f4849fcace233e1b1a4354f" minOccurs="0"/>
                <xsd:element ref="ns2:artmIndiceRevision" minOccurs="0"/>
                <xsd:element ref="ns2:d19122f103a34804acb023ab8ba144cd" minOccurs="0"/>
                <xsd:element ref="ns2:artmNoDossier" minOccurs="0"/>
                <xsd:element ref="ns2:artmNoReference" minOccurs="0"/>
                <xsd:element ref="ns2:artmNotesGesDoc" minOccurs="0"/>
                <xsd:element ref="ns2:n81f845807a14d90a20a0872117659a6" minOccurs="0"/>
                <xsd:element ref="ns2:ac80431f758b42aaaaf1d3269e7bad54" minOccurs="0"/>
                <xsd:element ref="ns2:la02349c2fee49e18ccf26669fc63ed2" minOccurs="0"/>
                <xsd:element ref="ns2:l624c882aadd4540a134571727284c74" minOccurs="0"/>
                <xsd:element ref="ns2:artmProvenance" minOccurs="0"/>
                <xsd:element ref="ns2:artmDestinataire" minOccurs="0"/>
                <xsd:element ref="ns4:MediaServiceMetadata" minOccurs="0"/>
                <xsd:element ref="ns4:MediaServiceFastMetadata" minOccurs="0"/>
                <xsd:element ref="ns4:MediaServiceDateTaken" minOccurs="0"/>
                <xsd:element ref="ns4:MediaLengthInSeconds" minOccurs="0"/>
                <xsd:element ref="ns4:lcf76f155ced4ddcb4097134ff3c332f" minOccurs="0"/>
                <xsd:element ref="ns4:MediaServiceLocation" minOccurs="0"/>
                <xsd:element ref="ns4:MediaServiceGenerationTime" minOccurs="0"/>
                <xsd:element ref="ns4:MediaServiceEventHashCode" minOccurs="0"/>
                <xsd:element ref="ns4:MediaServiceOCR" minOccurs="0"/>
                <xsd:element ref="ns3:SharedWithUsers" minOccurs="0"/>
                <xsd:element ref="ns3:SharedWithDetails" minOccurs="0"/>
                <xsd:element ref="ns4:Date"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d9eac4-a4ae-41f6-b29f-e9e6ccfac35e" elementFormDefault="qualified">
    <xsd:import namespace="http://schemas.microsoft.com/office/2006/documentManagement/types"/>
    <xsd:import namespace="http://schemas.microsoft.com/office/infopath/2007/PartnerControls"/>
    <xsd:element name="artmAncienNom" ma:index="8" nillable="true" ma:displayName="Ancien nom" ma:internalName="artmAncienNom">
      <xsd:simpleType>
        <xsd:restriction base="dms:Text">
          <xsd:maxLength value="255"/>
        </xsd:restriction>
      </xsd:simpleType>
    </xsd:element>
    <xsd:element name="artmAncienneCote" ma:index="9" nillable="true" ma:displayName="Ancienne cote" ma:internalName="artmAncienneCote">
      <xsd:simpleType>
        <xsd:restriction base="dms:Text">
          <xsd:maxLength value="255"/>
        </xsd:restriction>
      </xsd:simpleType>
    </xsd:element>
    <xsd:element name="artmAnnee" ma:index="10" nillable="true" ma:displayName="Année" ma:internalName="artmAnnee">
      <xsd:simpleType>
        <xsd:restriction base="dms:Text">
          <xsd:maxLength value="255"/>
        </xsd:restriction>
      </xsd:simpleType>
    </xsd:element>
    <xsd:element name="artmAuteur" ma:index="11" nillable="true" ma:displayName="Auteur du document" ma:internalName="artmAuteur">
      <xsd:simpleType>
        <xsd:restriction base="dms:Text">
          <xsd:maxLength value="255"/>
        </xsd:restriction>
      </xsd:simpleType>
    </xsd:element>
    <xsd:element name="ke7bbc22f47449f887dc7eebd0198e75" ma:index="12" nillable="true" ma:taxonomy="true" ma:internalName="ke7bbc22f47449f887dc7eebd0198e75" ma:taxonomyFieldName="artmClassification" ma:displayName="Classification" ma:default="3;#1000 Administration|6ba5c885-a1f4-4710-86cf-9a4ca366c7f9" ma:fieldId="{4e7bbc22-f474-49f8-87dc-7eebd0198e75}" ma:sspId="49104af7-9e60-4236-8bb1-95acb2461f12" ma:termSetId="c21bbe4b-b3e4-49c6-b0ed-93783e3dcc25" ma:anchorId="00000000-0000-0000-0000-000000000000" ma:open="false" ma:isKeyword="false">
      <xsd:complexType>
        <xsd:sequence>
          <xsd:element ref="pc:Terms" minOccurs="0" maxOccurs="1"/>
        </xsd:sequence>
      </xsd:complexType>
    </xsd:element>
    <xsd:element name="dd590b0389d14148ac075c6b8cac2b85" ma:index="16" nillable="true" ma:taxonomy="true" ma:internalName="dd590b0389d14148ac075c6b8cac2b85" ma:taxonomyFieldName="artmClassificationDossier" ma:displayName="Classification dossier" ma:default="4;#À déterminer|c8dde813-985b-4a7f-9337-ac6f309d7426" ma:fieldId="{dd590b03-89d1-4148-ac07-5c6b8cac2b85}" ma:sspId="49104af7-9e60-4236-8bb1-95acb2461f12" ma:termSetId="3eb91464-a5b2-44e3-9958-4d5e8e1b9a14" ma:anchorId="00000000-0000-0000-0000-000000000000" ma:open="false" ma:isKeyword="false">
      <xsd:complexType>
        <xsd:sequence>
          <xsd:element ref="pc:Terms" minOccurs="0" maxOccurs="1"/>
        </xsd:sequence>
      </xsd:complexType>
    </xsd:element>
    <xsd:element name="artmDateDocument" ma:index="18" nillable="true" ma:displayName="Date du document" ma:format="DateOnly" ma:internalName="artmDateDocument">
      <xsd:simpleType>
        <xsd:restriction base="dms:DateTime"/>
      </xsd:simpleType>
    </xsd:element>
    <xsd:element name="artmDescription" ma:index="19" nillable="true" ma:displayName="Description" ma:internalName="artmDescription">
      <xsd:simpleType>
        <xsd:restriction base="dms:Note">
          <xsd:maxLength value="255"/>
        </xsd:restriction>
      </xsd:simpleType>
    </xsd:element>
    <xsd:element name="dc42d1920f4849fcace233e1b1a4354f" ma:index="20" nillable="true" ma:taxonomy="true" ma:internalName="dc42d1920f4849fcace233e1b1a4354f" ma:taxonomyFieldName="artmDiscipline" ma:displayName="Discipline" ma:default="8;#À déterminer|e929e520-1315-4656-9008-c5f5cd15317b" ma:fieldId="{dc42d192-0f48-49fc-ace2-33e1b1a4354f}" ma:sspId="49104af7-9e60-4236-8bb1-95acb2461f12" ma:termSetId="3e206504-84d6-4bec-b8cc-377600c90260" ma:anchorId="00000000-0000-0000-0000-000000000000" ma:open="false" ma:isKeyword="false">
      <xsd:complexType>
        <xsd:sequence>
          <xsd:element ref="pc:Terms" minOccurs="0" maxOccurs="1"/>
        </xsd:sequence>
      </xsd:complexType>
    </xsd:element>
    <xsd:element name="artmIndiceRevision" ma:index="22" nillable="true" ma:displayName="Indice de révision" ma:internalName="artmIndiceRevision">
      <xsd:simpleType>
        <xsd:restriction base="dms:Text">
          <xsd:maxLength value="255"/>
        </xsd:restriction>
      </xsd:simpleType>
    </xsd:element>
    <xsd:element name="d19122f103a34804acb023ab8ba144cd" ma:index="23" nillable="true" ma:taxonomy="true" ma:internalName="d19122f103a34804acb023ab8ba144cd" ma:taxonomyFieldName="artmLocalisationGeographique" ma:displayName="Localisation géographique" ma:default="9;#À déterminer|a406fa23-d201-4522-9efd-3b71690c2ed6" ma:fieldId="{d19122f1-03a3-4804-acb0-23ab8ba144cd}" ma:sspId="49104af7-9e60-4236-8bb1-95acb2461f12" ma:termSetId="ab099d38-0dbe-49b3-bd06-e755476db2e3" ma:anchorId="00000000-0000-0000-0000-000000000000" ma:open="false" ma:isKeyword="false">
      <xsd:complexType>
        <xsd:sequence>
          <xsd:element ref="pc:Terms" minOccurs="0" maxOccurs="1"/>
        </xsd:sequence>
      </xsd:complexType>
    </xsd:element>
    <xsd:element name="artmNoDossier" ma:index="25" nillable="true" ma:displayName="No de dossier" ma:internalName="artmNoDossier">
      <xsd:simpleType>
        <xsd:restriction base="dms:Text">
          <xsd:maxLength value="255"/>
        </xsd:restriction>
      </xsd:simpleType>
    </xsd:element>
    <xsd:element name="artmNoReference" ma:index="26" nillable="true" ma:displayName="No de référence" ma:internalName="artmNoReference">
      <xsd:simpleType>
        <xsd:restriction base="dms:Text">
          <xsd:maxLength value="255"/>
        </xsd:restriction>
      </xsd:simpleType>
    </xsd:element>
    <xsd:element name="artmNotesGesDoc" ma:index="27" nillable="true" ma:displayName="Notes gestion doc" ma:internalName="artmNotesGesDoc">
      <xsd:simpleType>
        <xsd:restriction base="dms:Note">
          <xsd:maxLength value="255"/>
        </xsd:restriction>
      </xsd:simpleType>
    </xsd:element>
    <xsd:element name="n81f845807a14d90a20a0872117659a6" ma:index="28" nillable="true" ma:taxonomy="true" ma:internalName="n81f845807a14d90a20a0872117659a6" ma:taxonomyFieldName="artmRaisonEmission" ma:displayName="Raison d'émission" ma:default="5;#À déterminer|1205092a-a0ef-4127-9ac4-d3803732b49b" ma:fieldId="{781f8458-07a1-4d90-a20a-0872117659a6}" ma:sspId="49104af7-9e60-4236-8bb1-95acb2461f12" ma:termSetId="78af13a1-eefd-4dc4-ae89-945bdff95f99" ma:anchorId="00000000-0000-0000-0000-000000000000" ma:open="false" ma:isKeyword="false">
      <xsd:complexType>
        <xsd:sequence>
          <xsd:element ref="pc:Terms" minOccurs="0" maxOccurs="1"/>
        </xsd:sequence>
      </xsd:complexType>
    </xsd:element>
    <xsd:element name="ac80431f758b42aaaaf1d3269e7bad54" ma:index="30" nillable="true" ma:taxonomy="true" ma:internalName="ac80431f758b42aaaaf1d3269e7bad54" ma:taxonomyFieldName="artmStatutApprobation" ma:displayName="Statut d'approbation" ma:default="6;#À déterminer|f1afe890-6a5f-4ec1-8f03-8174d9f50c50" ma:fieldId="{ac80431f-758b-42aa-aaf1-d3269e7bad54}" ma:sspId="49104af7-9e60-4236-8bb1-95acb2461f12" ma:termSetId="85cf45b6-fd95-43f4-8937-c39bdd464f57" ma:anchorId="00000000-0000-0000-0000-000000000000" ma:open="false" ma:isKeyword="false">
      <xsd:complexType>
        <xsd:sequence>
          <xsd:element ref="pc:Terms" minOccurs="0" maxOccurs="1"/>
        </xsd:sequence>
      </xsd:complexType>
    </xsd:element>
    <xsd:element name="la02349c2fee49e18ccf26669fc63ed2" ma:index="32" nillable="true" ma:taxonomy="true" ma:internalName="la02349c2fee49e18ccf26669fc63ed2" ma:taxonomyFieldName="artmSupportDocument" ma:displayName="Support du document" ma:default="7;#Électronique|eefcd40e-cb79-4039-930a-8a07411899ed" ma:fieldId="{5a02349c-2fee-49e1-8ccf-26669fc63ed2}" ma:sspId="49104af7-9e60-4236-8bb1-95acb2461f12" ma:termSetId="b262de2d-54cd-46b5-b167-d38f97126e8a" ma:anchorId="00000000-0000-0000-0000-000000000000" ma:open="false" ma:isKeyword="false">
      <xsd:complexType>
        <xsd:sequence>
          <xsd:element ref="pc:Terms" minOccurs="0" maxOccurs="1"/>
        </xsd:sequence>
      </xsd:complexType>
    </xsd:element>
    <xsd:element name="l624c882aadd4540a134571727284c74" ma:index="34" nillable="true" ma:taxonomy="true" ma:internalName="l624c882aadd4540a134571727284c74" ma:taxonomyFieldName="artmTypeDocument" ma:displayName="Type de document" ma:default="10;#À déterminer|30606af5-ea93-487a-b429-da89150ef405" ma:fieldId="{5624c882-aadd-4540-a134-571727284c74}" ma:sspId="49104af7-9e60-4236-8bb1-95acb2461f12" ma:termSetId="33835ea9-612d-4de2-a84f-cc30a17eea17" ma:anchorId="00000000-0000-0000-0000-000000000000" ma:open="false" ma:isKeyword="false">
      <xsd:complexType>
        <xsd:sequence>
          <xsd:element ref="pc:Terms" minOccurs="0" maxOccurs="1"/>
        </xsd:sequence>
      </xsd:complexType>
    </xsd:element>
    <xsd:element name="artmProvenance" ma:index="36" nillable="true" ma:displayName="Provenance" ma:internalName="artmProvenance">
      <xsd:simpleType>
        <xsd:restriction base="dms:Text">
          <xsd:maxLength value="255"/>
        </xsd:restriction>
      </xsd:simpleType>
    </xsd:element>
    <xsd:element name="artmDestinataire" ma:index="37" nillable="true" ma:displayName="Destinataire" ma:internalName="artmDestinatair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db10255-681c-4a24-9e39-ce944e656071"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0275d3a-03d0-42b1-9072-3d8ccc02bcd4}" ma:internalName="TaxCatchAll" ma:showField="CatchAllData" ma:web="7db10255-681c-4a24-9e39-ce944e656071">
      <xsd:complexType>
        <xsd:complexContent>
          <xsd:extension base="dms:MultiChoiceLookup">
            <xsd:sequence>
              <xsd:element name="Value" type="dms:Lookup" maxOccurs="unbounded" minOccurs="0" nillable="true"/>
            </xsd:sequence>
          </xsd:extension>
        </xsd:complexContent>
      </xsd:complexType>
    </xsd:element>
    <xsd:element name="TaxCatchAllLabel" ma:index="14" nillable="true" ma:displayName="Taxonomy Catch All Column1" ma:hidden="true" ma:list="{f0275d3a-03d0-42b1-9072-3d8ccc02bcd4}" ma:internalName="TaxCatchAllLabel" ma:readOnly="true" ma:showField="CatchAllDataLabel" ma:web="7db10255-681c-4a24-9e39-ce944e656071">
      <xsd:complexType>
        <xsd:complexContent>
          <xsd:extension base="dms:MultiChoiceLookup">
            <xsd:sequence>
              <xsd:element name="Value" type="dms:Lookup" maxOccurs="unbounded" minOccurs="0" nillable="true"/>
            </xsd:sequence>
          </xsd:extension>
        </xsd:complexContent>
      </xsd:complexType>
    </xsd:element>
    <xsd:element name="SharedWithUsers" ma:index="4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9"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2bcc4b3-1839-4549-b6b8-0f447eca2041" elementFormDefault="qualified">
    <xsd:import namespace="http://schemas.microsoft.com/office/2006/documentManagement/types"/>
    <xsd:import namespace="http://schemas.microsoft.com/office/infopath/2007/PartnerControls"/>
    <xsd:element name="MediaServiceMetadata" ma:index="38" nillable="true" ma:displayName="MediaServiceMetadata" ma:hidden="true" ma:internalName="MediaServiceMetadata" ma:readOnly="true">
      <xsd:simpleType>
        <xsd:restriction base="dms:Note"/>
      </xsd:simpleType>
    </xsd:element>
    <xsd:element name="MediaServiceFastMetadata" ma:index="39" nillable="true" ma:displayName="MediaServiceFastMetadata" ma:hidden="true" ma:internalName="MediaServiceFastMetadata" ma:readOnly="true">
      <xsd:simpleType>
        <xsd:restriction base="dms:Note"/>
      </xsd:simpleType>
    </xsd:element>
    <xsd:element name="MediaServiceDateTaken" ma:index="40" nillable="true" ma:displayName="MediaServiceDateTaken" ma:hidden="true" ma:indexed="true" ma:internalName="MediaServiceDateTaken" ma:readOnly="true">
      <xsd:simpleType>
        <xsd:restriction base="dms:Text"/>
      </xsd:simpleType>
    </xsd:element>
    <xsd:element name="MediaLengthInSeconds" ma:index="41" nillable="true" ma:displayName="MediaLengthInSeconds" ma:hidden="true" ma:internalName="MediaLengthInSeconds" ma:readOnly="true">
      <xsd:simpleType>
        <xsd:restriction base="dms:Unknown"/>
      </xsd:simpleType>
    </xsd:element>
    <xsd:element name="lcf76f155ced4ddcb4097134ff3c332f" ma:index="43" nillable="true" ma:taxonomy="true" ma:internalName="lcf76f155ced4ddcb4097134ff3c332f" ma:taxonomyFieldName="MediaServiceImageTags" ma:displayName="Balises d’images" ma:readOnly="false" ma:fieldId="{5cf76f15-5ced-4ddc-b409-7134ff3c332f}" ma:taxonomyMulti="true" ma:sspId="49104af7-9e60-4236-8bb1-95acb2461f12" ma:termSetId="09814cd3-568e-fe90-9814-8d621ff8fb84" ma:anchorId="fba54fb3-c3e1-fe81-a776-ca4b69148c4d" ma:open="true" ma:isKeyword="false">
      <xsd:complexType>
        <xsd:sequence>
          <xsd:element ref="pc:Terms" minOccurs="0" maxOccurs="1"/>
        </xsd:sequence>
      </xsd:complexType>
    </xsd:element>
    <xsd:element name="MediaServiceLocation" ma:index="44" nillable="true" ma:displayName="Location" ma:indexed="true" ma:internalName="MediaServiceLocation" ma:readOnly="true">
      <xsd:simpleType>
        <xsd:restriction base="dms:Text"/>
      </xsd:simpleType>
    </xsd:element>
    <xsd:element name="MediaServiceGenerationTime" ma:index="45" nillable="true" ma:displayName="MediaServiceGenerationTime" ma:hidden="true" ma:internalName="MediaServiceGenerationTime" ma:readOnly="true">
      <xsd:simpleType>
        <xsd:restriction base="dms:Text"/>
      </xsd:simpleType>
    </xsd:element>
    <xsd:element name="MediaServiceEventHashCode" ma:index="46" nillable="true" ma:displayName="MediaServiceEventHashCode" ma:hidden="true" ma:internalName="MediaServiceEventHashCode" ma:readOnly="true">
      <xsd:simpleType>
        <xsd:restriction base="dms:Text"/>
      </xsd:simpleType>
    </xsd:element>
    <xsd:element name="MediaServiceOCR" ma:index="47" nillable="true" ma:displayName="Extracted Text" ma:internalName="MediaServiceOCR" ma:readOnly="true">
      <xsd:simpleType>
        <xsd:restriction base="dms:Note">
          <xsd:maxLength value="255"/>
        </xsd:restriction>
      </xsd:simpleType>
    </xsd:element>
    <xsd:element name="Date" ma:index="50" nillable="true" ma:displayName="Date" ma:format="DateOnly" ma:internalName="Date">
      <xsd:simpleType>
        <xsd:restriction base="dms:DateTime"/>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4BC1489-8826-449E-BB6A-33658C23AC6E}">
  <ds:schemaRefs>
    <ds:schemaRef ds:uri="http://www.w3.org/XML/1998/namespace"/>
    <ds:schemaRef ds:uri="http://schemas.microsoft.com/office/2006/documentManagement/types"/>
    <ds:schemaRef ds:uri="http://purl.org/dc/elements/1.1/"/>
    <ds:schemaRef ds:uri="http://purl.org/dc/dcmitype/"/>
    <ds:schemaRef ds:uri="http://schemas.microsoft.com/office/infopath/2007/PartnerControls"/>
    <ds:schemaRef ds:uri="60d9eac4-a4ae-41f6-b29f-e9e6ccfac35e"/>
    <ds:schemaRef ds:uri="http://purl.org/dc/terms/"/>
    <ds:schemaRef ds:uri="http://schemas.microsoft.com/office/2006/metadata/properties"/>
    <ds:schemaRef ds:uri="http://schemas.openxmlformats.org/package/2006/metadata/core-properties"/>
    <ds:schemaRef ds:uri="b2bcc4b3-1839-4549-b6b8-0f447eca2041"/>
    <ds:schemaRef ds:uri="7db10255-681c-4a24-9e39-ce944e656071"/>
  </ds:schemaRefs>
</ds:datastoreItem>
</file>

<file path=customXml/itemProps2.xml><?xml version="1.0" encoding="utf-8"?>
<ds:datastoreItem xmlns:ds="http://schemas.openxmlformats.org/officeDocument/2006/customXml" ds:itemID="{86FED797-52F8-4FE2-AAC9-85F2D0DACA2E}">
  <ds:schemaRefs>
    <ds:schemaRef ds:uri="http://schemas.microsoft.com/sharepoint/v3/contenttype/forms"/>
  </ds:schemaRefs>
</ds:datastoreItem>
</file>

<file path=customXml/itemProps3.xml><?xml version="1.0" encoding="utf-8"?>
<ds:datastoreItem xmlns:ds="http://schemas.openxmlformats.org/officeDocument/2006/customXml" ds:itemID="{0AA18278-1333-4162-86DD-768D7E6494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d9eac4-a4ae-41f6-b29f-e9e6ccfac35e"/>
    <ds:schemaRef ds:uri="7db10255-681c-4a24-9e39-ce944e656071"/>
    <ds:schemaRef ds:uri="b2bcc4b3-1839-4549-b6b8-0f447eca20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Bordereau de prix</vt:lpstr>
      <vt:lpstr>'Bordereau de prix'!Zone_d_impression</vt:lpstr>
    </vt:vector>
  </TitlesOfParts>
  <Manager/>
  <Company>ARTM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Hugues Deleu</dc:creator>
  <cp:keywords/>
  <dc:description/>
  <cp:lastModifiedBy>Éric Gallagher</cp:lastModifiedBy>
  <cp:revision/>
  <cp:lastPrinted>2024-08-19T13:59:09Z</cp:lastPrinted>
  <dcterms:created xsi:type="dcterms:W3CDTF">2024-06-19T18:24:46Z</dcterms:created>
  <dcterms:modified xsi:type="dcterms:W3CDTF">2024-08-19T15:31:23Z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0x0101000FC5E9DFF416C94B9E845643CC03CE7A00093FF8F8C3CA4C4981922DB5F7B81F7C</vt:lpwstr>
  </property>
  <property fmtid="{D5CDD505-2E9C-101B-9397-08002B2CF9AE}" pid="3" name="MediaServiceImageTags">
    <vt:lpwstr/>
  </property>
  <property fmtid="{D5CDD505-2E9C-101B-9397-08002B2CF9AE}" pid="4" name="artmRaisonEmission">
    <vt:lpwstr>5;#À déterminer|1205092a-a0ef-4127-9ac4-d3803732b49b</vt:lpwstr>
  </property>
  <property fmtid="{D5CDD505-2E9C-101B-9397-08002B2CF9AE}" pid="5" name="artmDiscipline">
    <vt:lpwstr>8;#À déterminer|e929e520-1315-4656-9008-c5f5cd15317b</vt:lpwstr>
  </property>
  <property fmtid="{D5CDD505-2E9C-101B-9397-08002B2CF9AE}" pid="6" name="artmSupportDocument">
    <vt:lpwstr>7;#Électronique|eefcd40e-cb79-4039-930a-8a07411899ed</vt:lpwstr>
  </property>
  <property fmtid="{D5CDD505-2E9C-101B-9397-08002B2CF9AE}" pid="7" name="artmClassification">
    <vt:lpwstr>3;#1000 Administration|6ba5c885-a1f4-4710-86cf-9a4ca366c7f9</vt:lpwstr>
  </property>
  <property fmtid="{D5CDD505-2E9C-101B-9397-08002B2CF9AE}" pid="8" name="artmTypeDocument">
    <vt:lpwstr>10;#À déterminer|30606af5-ea93-487a-b429-da89150ef405</vt:lpwstr>
  </property>
  <property fmtid="{D5CDD505-2E9C-101B-9397-08002B2CF9AE}" pid="9" name="artmLocalisationGeographique">
    <vt:lpwstr>9;#À déterminer|a406fa23-d201-4522-9efd-3b71690c2ed6</vt:lpwstr>
  </property>
  <property fmtid="{D5CDD505-2E9C-101B-9397-08002B2CF9AE}" pid="10" name="artmClassificationDossier">
    <vt:lpwstr>4;#À déterminer|c8dde813-985b-4a7f-9337-ac6f309d7426</vt:lpwstr>
  </property>
  <property fmtid="{D5CDD505-2E9C-101B-9397-08002B2CF9AE}" pid="11" name="artmStatutApprobation">
    <vt:lpwstr>6;#À déterminer|f1afe890-6a5f-4ec1-8f03-8174d9f50c50</vt:lpwstr>
  </property>
</Properties>
</file>